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PENTASHARUFAN" sheetId="2" r:id="rId1"/>
    <sheet name="lap keu" sheetId="1" state="hidden" r:id="rId2"/>
    <sheet name="lap keu (2)" sheetId="3" state="hidden" r:id="rId3"/>
  </sheets>
  <calcPr calcId="144525"/>
</workbook>
</file>

<file path=xl/calcChain.xml><?xml version="1.0" encoding="utf-8"?>
<calcChain xmlns="http://schemas.openxmlformats.org/spreadsheetml/2006/main">
  <c r="C29" i="3" l="1"/>
  <c r="C27" i="3"/>
  <c r="C21" i="3"/>
  <c r="C7" i="3"/>
  <c r="C13" i="3" s="1"/>
  <c r="C22" i="3" l="1"/>
  <c r="C38" i="3" s="1"/>
  <c r="C39" i="3" s="1"/>
  <c r="C43" i="1"/>
  <c r="C7" i="1"/>
  <c r="C13" i="1" s="1"/>
  <c r="C60" i="1"/>
  <c r="C64" i="1"/>
  <c r="C65" i="1"/>
  <c r="C72" i="1" l="1"/>
  <c r="C36" i="1"/>
  <c r="C79" i="1"/>
  <c r="C76" i="1"/>
  <c r="C49" i="1" l="1"/>
  <c r="C46" i="1"/>
  <c r="C55" i="1" l="1"/>
  <c r="C56" i="1" s="1"/>
  <c r="C25" i="1"/>
  <c r="C30" i="1"/>
  <c r="C24" i="1"/>
  <c r="C19" i="1"/>
  <c r="C26" i="1"/>
  <c r="C18" i="1" l="1"/>
  <c r="C31" i="1" l="1"/>
  <c r="C61" i="1" l="1"/>
  <c r="C80" i="1" l="1"/>
  <c r="C81" i="1" l="1"/>
</calcChain>
</file>

<file path=xl/sharedStrings.xml><?xml version="1.0" encoding="utf-8"?>
<sst xmlns="http://schemas.openxmlformats.org/spreadsheetml/2006/main" count="182" uniqueCount="133">
  <si>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</si>
  <si>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</si>
  <si>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</si>
  <si>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</si>
  <si>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</si>
  <si>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</si>
  <si>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</si>
  <si>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</si>
  <si>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</si>
  <si>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</si>
  <si>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</si>
  <si>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</si>
  <si>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</si>
  <si>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A</t>
  </si>
  <si>
    <t>B</t>
  </si>
  <si>
    <t>MADIUN SEHAT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</si>
  <si>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</si>
  <si>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</si>
  <si>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</si>
  <si>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</si>
  <si>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</si>
  <si>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</si>
  <si>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</si>
  <si>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</si>
  <si>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BOP Pentasyarufan</t>
  </si>
  <si>
    <t>BIDANG PENGUMPULAN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</si>
  <si>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</si>
  <si>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</si>
  <si>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</si>
  <si>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</si>
  <si>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</si>
  <si>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</si>
  <si>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</si>
  <si>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</si>
  <si>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</si>
  <si>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</si>
  <si>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PENTASHARUFAN DANA ZIS</t>
  </si>
  <si>
    <t>BADAN AMIL ZAKAT NASIONAL (BAZNAS) KOTA MADIUN</t>
  </si>
  <si>
    <t>NO</t>
  </si>
  <si>
    <t>TGL</t>
  </si>
  <si>
    <t>URAIAN</t>
  </si>
  <si>
    <t>JUMLAH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</si>
  <si>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</si>
  <si>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</si>
  <si>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</si>
  <si>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</si>
  <si>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</si>
  <si>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Sosialisasi Melalui Media Sosial</t>
  </si>
  <si>
    <t>Bantuan kepada Merbot Masjid</t>
  </si>
  <si>
    <t>Bantuan kepada Juru Kunci Makam</t>
  </si>
  <si>
    <t xml:space="preserve">Transport Relawan </t>
  </si>
  <si>
    <t>Bantuan Suplemen Sehat untuk Warga Isoman Akibat Covid-19</t>
  </si>
  <si>
    <t>Pengadaan dan Pemeliharaan Sarana Prasarana</t>
  </si>
  <si>
    <t>HR Petugas Kebersihan dan Penjaga Kantor BAZNAS (3 bulan)</t>
  </si>
  <si>
    <t>HR Petugas Harian BAZNAS (3 bulan)</t>
  </si>
  <si>
    <t>BIDANG PENGEMBANGAN SDM &amp; ADM. UMUM</t>
  </si>
  <si>
    <t>Perbaikan dan Pemeliharaan Kantor</t>
  </si>
  <si>
    <t xml:space="preserve">Alat Bantu Kesehatan Difabel </t>
  </si>
  <si>
    <t>MADIUN CERDAS</t>
  </si>
  <si>
    <t>Bantuan Alat Sekolah</t>
  </si>
  <si>
    <t>E</t>
  </si>
  <si>
    <t>Pentasyarufan Melalui UPZ OPD / Sekolah/Masjid</t>
  </si>
  <si>
    <t>Konsumsi Rapat Pleno Pengurus BAZNAS Kota Madiun</t>
  </si>
  <si>
    <t>HR Pelaksana BAZNAS (3 bulan)</t>
  </si>
  <si>
    <t>Bantuan Penunjang Kesehatan Dhuafa (BPKD)</t>
  </si>
  <si>
    <t>UNTUK PERIODE BULAN JULI - SEPTEMBER 2021</t>
  </si>
  <si>
    <t>PENTASHARUFAN</t>
  </si>
  <si>
    <t>Biaya Penerbitan Warta BAZNAS Kota Madiun Tri Wulan III</t>
  </si>
  <si>
    <t>Biaya Pengiriman  Warta BAZNAS Kota Madiun Triwulan III</t>
  </si>
  <si>
    <t>Bantuan Yatim Piatu Non Panti Asuhan</t>
  </si>
  <si>
    <t>Bantuan Ghorimin</t>
  </si>
  <si>
    <t>Bantuan Kegiatan Keagamaan (PHBI)</t>
  </si>
  <si>
    <t>Panitia Seleksi Pimpinan BAZNAS</t>
  </si>
  <si>
    <t xml:space="preserve">          JUMLAH PENYALURAN DANA CSR ………….</t>
  </si>
  <si>
    <t xml:space="preserve">                          SALDO PER 30 SEPTEMBER 2021…………………</t>
  </si>
  <si>
    <t xml:space="preserve">Biaya Rapat Koordinasi </t>
  </si>
  <si>
    <t>Pembelian ATK</t>
  </si>
  <si>
    <t>Pembuatan Brosur</t>
  </si>
  <si>
    <t>PM. Rahlia</t>
  </si>
  <si>
    <t>Biaya Perjalanan Dinas</t>
  </si>
  <si>
    <t>Siaran Dialog Interaktif</t>
  </si>
  <si>
    <t>BIDANG PENGUMPULAN DAN PENGEMBANGAN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</si>
  <si>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</si>
  <si>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</si>
  <si>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</si>
  <si>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</si>
  <si>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>DANA DARI BAZNAS PROPINSI JAWA TIMUR</t>
  </si>
  <si>
    <t xml:space="preserve">          JUMLAH PENYALURAN DANA CSR </t>
  </si>
  <si>
    <t xml:space="preserve">                          SALDO PER 30 SEPTEMBER 2021</t>
  </si>
  <si>
    <t>PROGRAM MADIUN SEHAT</t>
  </si>
  <si>
    <t>PROGRAM MADIUN TAQWA</t>
  </si>
  <si>
    <t>PROGRAM MADIUN CERDAS</t>
  </si>
  <si>
    <t>PROGRAM MADIUN PEDULI</t>
  </si>
  <si>
    <t xml:space="preserve">          JUMLAH PENYALURAN DANA BAZNAS PROPINSI JATIM</t>
  </si>
  <si>
    <t xml:space="preserve">                          JUMLAH 1-6</t>
  </si>
  <si>
    <t>UNTUK PERIODE BULAN OKTOBER-DESEMBER 2021</t>
  </si>
  <si>
    <t>Pentasharufan Bantuan Sembako Rutin kepada Dhuafa di Kota Madiun</t>
  </si>
  <si>
    <t>Pentasharufan Melalui UPZ BAZNAS Kelurahan (Relawan)</t>
  </si>
  <si>
    <t>Pentasharufan Melalui UPZ BAZNAS Kelurahan (Uber)</t>
  </si>
  <si>
    <t>Pentasharufan Melalui UPZ BAZNAS Kelurahan (S-3)</t>
  </si>
  <si>
    <t>TRI WULAN II TAHUN 2022</t>
  </si>
  <si>
    <t>Pentasharufan Bantuan kepada Anak Stunting di Kota Madiun</t>
  </si>
  <si>
    <t xml:space="preserve">Biaya Cetak Naskah Khutbah Bulan April </t>
  </si>
  <si>
    <t>Musafir a/n. Edi Santoso d/a. ds. Pandean Kec. Kaliombo Kota Kediri</t>
  </si>
  <si>
    <t>Pentasharufan Bantuan Dukungan Operasional Panti Asuhan Kanzul Ulum</t>
  </si>
  <si>
    <t>Pentasharufan BPKD kepada Bp. Moh. Halil Jl. Sedoro RT 4 RW 1 Kel. Banjarejo Madiun</t>
  </si>
  <si>
    <t>Pentasharufan Bantuan Beasiswa Produktif kepada Bp. Sunaryo</t>
  </si>
  <si>
    <t>Pentasharufan Ibnu Sabil kepada Giran Bin Ngadiran Ds. Watan Rt 5 RW 2 Kec. Sukolilo Pati Jateng</t>
  </si>
  <si>
    <t>Pentasharufan Anak Yatim Piatu Korban Covid-19 Bulan April 2022</t>
  </si>
  <si>
    <t>Pentasharufan Bantuan Dukungan Operasional Panti Asuhan Darul Taubat</t>
  </si>
  <si>
    <t>Pentasharufan Bantuan Anak Yatim Non Panti Asuhan</t>
  </si>
  <si>
    <t>Pentasharufan Bingkisan Lebaran kepada Aktivis ZIS BAZNAS Kota Madiun</t>
  </si>
  <si>
    <t>Biaya Cetak Naskah Khutbah Bulan Mei</t>
  </si>
  <si>
    <t>Pentasharufan Bantuan Uang Saku dan Sembako kepada Merbot Masjid</t>
  </si>
  <si>
    <t>Pentasharufan Bantuan Uang Saku dan Sembako kepada Juru Kunci Makam</t>
  </si>
  <si>
    <t xml:space="preserve">Pentasharufan Bantuan Sembako Rutin kepada Dhuafa di Kota Madiun </t>
  </si>
  <si>
    <t>Pentasharufan Anak Yatim Piatu Korban Covid-19 Bulan Mei 2022</t>
  </si>
  <si>
    <t xml:space="preserve">Biaya Cetak Naskah Khutbah Jum'at Bulan Juni </t>
  </si>
  <si>
    <t>Pentasharufan Bantuan Sembako Rutin UPZ Kantor Kemenag Bulan Mei</t>
  </si>
  <si>
    <t>Pentasharufan Sarana Ibadah kepada Masjid Baiturrohim Jl. Usaha Mulya RT 8 RW 3 Rejomulyo</t>
  </si>
  <si>
    <t>Pentasharufan Ibnu Sabil kepada Bp. Sandi Yanto Jl. 28 Oktober Gg.Anyar Kota Pontianak Kalbar</t>
  </si>
  <si>
    <t>Pentasharufan Bantuan Sembako Rutin UPZ Kantor Kemenag Bulan Juni</t>
  </si>
  <si>
    <t>Pentasharufan BPKD kepada Ny. Agies Triana D Jl. Cendrawasih No. 53 Namb. Lor)</t>
  </si>
  <si>
    <t xml:space="preserve">Pentasharufan Sembako Rutin kepada Dhuafa di Kota Madiun </t>
  </si>
  <si>
    <t xml:space="preserve">Pentasharufan Bantuan Musafir kepada Bp. Yusran d/a Jorong Pasar Pulau Punjung Kab. Dharmasraya </t>
  </si>
  <si>
    <t>Pentasharufan Bantuan Guru Ngaji Bulan April-Juni 2022</t>
  </si>
  <si>
    <t>Pentasharufan Beasiswa Anak Yatim Piatu Korban Covid-19 Bulan Juni 2022</t>
  </si>
  <si>
    <t>Transport Peserta yang hadir pada Rakor UPZ BAZNAS Kelurahan</t>
  </si>
  <si>
    <t>Pembelian Snack untuk acara Rakor UPZ BAZNAS Kelurahan</t>
  </si>
  <si>
    <t>Pentasharufan Alat Sekolah kepada Siswa SD/MI (380 Siswa @ Rp. 200,000,-)</t>
  </si>
  <si>
    <t>Pentasharufan Alat Sekolah kepada Siswa SMP/MTs (115 Siswa @ Rp. 250.000,-)</t>
  </si>
  <si>
    <t>Pentasharufan Alat Sekolah kepada Santri Ponpes (40 Santri @ Rp. 300,000,-)</t>
  </si>
  <si>
    <t>Periode 1 April 2022 s/d 303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</si>
</sst>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[$-409]d\-mmm\-yy;@"/>
    <numFmt numFmtId="168" formatCode="_(&quot;Rp&quot;* #,##0.00_);_(&quot;Rp&quot;* \(#,##0.00\);_(&quot;Rp&quot;* &quot;-&quot;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164" fontId="5" fillId="2" borderId="1" xfId="1" applyFont="1" applyFill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64" fontId="4" fillId="2" borderId="1" xfId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64" fontId="13" fillId="0" borderId="1" xfId="1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center" vertical="center"/>
    </xf>
    <xf numFmtId="164" fontId="14" fillId="2" borderId="1" xfId="1" applyFont="1" applyFill="1" applyBorder="1" applyAlignment="1">
      <alignment vertical="center" shrinkToFit="1"/>
    </xf>
    <xf numFmtId="165" fontId="14" fillId="2" borderId="1" xfId="0" applyNumberFormat="1" applyFont="1" applyFill="1" applyBorder="1" applyAlignment="1">
      <alignment vertical="center"/>
    </xf>
    <xf numFmtId="165" fontId="0" fillId="0" borderId="0" xfId="0" applyNumberFormat="1"/>
    <xf numFmtId="164" fontId="1" fillId="2" borderId="1" xfId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167" fontId="14" fillId="2" borderId="1" xfId="0" applyNumberFormat="1" applyFont="1" applyFill="1" applyBorder="1" applyAlignment="1">
      <alignment horizontal="center" vertical="center"/>
    </xf>
    <xf numFmtId="164" fontId="14" fillId="2" borderId="1" xfId="1" applyFont="1" applyFill="1" applyBorder="1" applyAlignment="1">
      <alignment horizontal="left" vertical="center" shrinkToFit="1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1" applyFont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164" fontId="10" fillId="2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164" fontId="10" fillId="0" borderId="1" xfId="1" applyFont="1" applyBorder="1"/>
    <xf numFmtId="165" fontId="12" fillId="0" borderId="1" xfId="0" applyNumberFormat="1" applyFont="1" applyBorder="1" applyAlignment="1">
      <alignment horizontal="center" vertical="center"/>
    </xf>
    <xf numFmtId="167" fontId="13" fillId="2" borderId="1" xfId="0" applyNumberFormat="1" applyFont="1" applyFill="1" applyBorder="1" applyAlignment="1">
      <alignment horizontal="center" vertical="center"/>
    </xf>
    <xf numFmtId="15" fontId="13" fillId="2" borderId="1" xfId="0" applyNumberFormat="1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horizontal="left" vertical="center" shrinkToFit="1"/>
    </xf>
    <xf numFmtId="165" fontId="12" fillId="2" borderId="1" xfId="0" applyNumberFormat="1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left" vertical="center"/>
    </xf>
    <xf numFmtId="165" fontId="14" fillId="2" borderId="1" xfId="0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64" fontId="13" fillId="0" borderId="1" xfId="1" applyFont="1" applyBorder="1" applyAlignment="1">
      <alignment horizontal="left" vertical="center" shrinkToFit="1"/>
    </xf>
    <xf numFmtId="168" fontId="13" fillId="0" borderId="1" xfId="0" applyNumberFormat="1" applyFont="1" applyBorder="1" applyAlignment="1">
      <alignment horizontal="center" vertical="center"/>
    </xf>
    <xf numFmtId="164" fontId="13" fillId="2" borderId="1" xfId="1" applyFont="1" applyFill="1" applyBorder="1" applyAlignment="1">
      <alignment horizontal="left" vertical="center" shrinkToFit="1"/>
    </xf>
    <xf numFmtId="164" fontId="13" fillId="2" borderId="1" xfId="0" applyNumberFormat="1" applyFont="1" applyFill="1" applyBorder="1" applyAlignment="1">
      <alignment horizontal="left" vertical="center"/>
    </xf>
    <xf numFmtId="168" fontId="14" fillId="0" borderId="1" xfId="0" applyNumberFormat="1" applyFont="1" applyBorder="1" applyAlignment="1">
      <alignment horizontal="center" vertical="center"/>
    </xf>
    <xf numFmtId="164" fontId="14" fillId="0" borderId="1" xfId="1" applyFont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3" xfId="1" applyFont="1" applyBorder="1" applyAlignment="1">
      <alignment horizontal="center" vertical="center"/>
    </xf>
    <xf numFmtId="164" fontId="11" fillId="2" borderId="2" xfId="1" applyFont="1" applyFill="1" applyBorder="1" applyAlignment="1">
      <alignment horizontal="center" vertical="center"/>
    </xf>
    <xf numFmtId="164" fontId="11" fillId="2" borderId="3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view="pageBreakPreview" zoomScale="90" zoomScaleNormal="110" zoomScaleSheetLayoutView="90" workbookViewId="0">
      <selection activeCell="C1" sqref="C1"/>
    </sheetView>
  </sheetViews>
  <sheetFormatPr defaultRowHeight="15" x14ac:dyDescent="0.25"/>
  <cols>
    <col min="1" max="1" width="6.7109375" customWidth="1"/>
    <col min="2" max="2" width="12" customWidth="1"/>
    <col min="3" max="3" width="100.140625" customWidth="1"/>
    <col min="4" max="4" width="22.7109375" customWidth="1"/>
    <col min="6" max="6" width="10.28515625" bestFit="1" customWidth="1"/>
  </cols>
  <sheetData>
    <row r="1" spans="1:4" ht="19.5" x14ac:dyDescent="0.25">
      <c r="A1" s="5" t="s">
        <v>36</v>
      </c>
      <c r="B1" s="3"/>
      <c r="C1" s="3"/>
    </row>
    <row r="2" spans="1:4" ht="19.5" x14ac:dyDescent="0.25">
      <c r="A2" s="5" t="s">
        <v>37</v>
      </c>
      <c r="B2" s="3"/>
      <c r="C2" s="3"/>
    </row>
    <row r="3" spans="1:4" ht="19.5" x14ac:dyDescent="0.25">
      <c r="A3" s="5" t="s">
        <v>132</v>
      </c>
      <c r="B3" s="3"/>
      <c r="C3" s="3"/>
    </row>
    <row r="4" spans="1:4" ht="19.5" x14ac:dyDescent="0.25">
      <c r="A4" s="5" t="s">
        <v>100</v>
      </c>
      <c r="B4" s="3"/>
      <c r="C4" s="3"/>
    </row>
    <row r="6" spans="1:4" ht="18" customHeight="1" x14ac:dyDescent="0.25">
      <c r="A6" s="4" t="s">
        <v>38</v>
      </c>
      <c r="B6" s="4" t="s">
        <v>39</v>
      </c>
      <c r="C6" s="4" t="s">
        <v>40</v>
      </c>
      <c r="D6" s="4" t="s">
        <v>41</v>
      </c>
    </row>
    <row r="7" spans="1:4" ht="18" customHeight="1" x14ac:dyDescent="0.25">
      <c r="A7" s="31">
        <v>1</v>
      </c>
      <c r="B7" s="64">
        <v>44652</v>
      </c>
      <c r="C7" s="65" t="s">
        <v>101</v>
      </c>
      <c r="D7" s="66">
        <v>2700000</v>
      </c>
    </row>
    <row r="8" spans="1:4" ht="18" customHeight="1" x14ac:dyDescent="0.25">
      <c r="A8" s="31">
        <v>2</v>
      </c>
      <c r="B8" s="64">
        <v>44656</v>
      </c>
      <c r="C8" s="65" t="s">
        <v>102</v>
      </c>
      <c r="D8" s="66">
        <v>250000</v>
      </c>
    </row>
    <row r="9" spans="1:4" ht="18" customHeight="1" x14ac:dyDescent="0.25">
      <c r="A9" s="31">
        <v>3</v>
      </c>
      <c r="B9" s="64">
        <v>44657</v>
      </c>
      <c r="C9" s="65" t="s">
        <v>103</v>
      </c>
      <c r="D9" s="66">
        <v>20000</v>
      </c>
    </row>
    <row r="10" spans="1:4" ht="18" customHeight="1" x14ac:dyDescent="0.25">
      <c r="A10" s="31">
        <v>4</v>
      </c>
      <c r="B10" s="64">
        <v>44662</v>
      </c>
      <c r="C10" s="65" t="s">
        <v>104</v>
      </c>
      <c r="D10" s="66">
        <v>2000000</v>
      </c>
    </row>
    <row r="11" spans="1:4" ht="18" customHeight="1" x14ac:dyDescent="0.25">
      <c r="A11" s="31">
        <v>5</v>
      </c>
      <c r="B11" s="64">
        <v>44670</v>
      </c>
      <c r="C11" s="65" t="s">
        <v>105</v>
      </c>
      <c r="D11" s="67">
        <v>500000</v>
      </c>
    </row>
    <row r="12" spans="1:4" ht="18" customHeight="1" x14ac:dyDescent="0.25">
      <c r="A12" s="31">
        <v>6</v>
      </c>
      <c r="B12" s="64">
        <v>44672</v>
      </c>
      <c r="C12" s="65" t="s">
        <v>96</v>
      </c>
      <c r="D12" s="66">
        <v>19500000</v>
      </c>
    </row>
    <row r="13" spans="1:4" ht="18" customHeight="1" x14ac:dyDescent="0.25">
      <c r="A13" s="31">
        <v>7</v>
      </c>
      <c r="B13" s="48">
        <v>44673</v>
      </c>
      <c r="C13" s="49" t="s">
        <v>106</v>
      </c>
      <c r="D13" s="35">
        <v>1000000</v>
      </c>
    </row>
    <row r="14" spans="1:4" ht="18" customHeight="1" x14ac:dyDescent="0.25">
      <c r="A14" s="31">
        <v>8</v>
      </c>
      <c r="B14" s="48">
        <v>44673</v>
      </c>
      <c r="C14" s="49" t="s">
        <v>107</v>
      </c>
      <c r="D14" s="35">
        <v>25000</v>
      </c>
    </row>
    <row r="15" spans="1:4" ht="18" customHeight="1" x14ac:dyDescent="0.25">
      <c r="A15" s="31">
        <v>9</v>
      </c>
      <c r="B15" s="48">
        <v>44677</v>
      </c>
      <c r="C15" s="65" t="s">
        <v>109</v>
      </c>
      <c r="D15" s="35">
        <v>2000000</v>
      </c>
    </row>
    <row r="16" spans="1:4" ht="18" customHeight="1" x14ac:dyDescent="0.25">
      <c r="A16" s="31">
        <v>10</v>
      </c>
      <c r="B16" s="48">
        <v>44677</v>
      </c>
      <c r="C16" s="49" t="s">
        <v>110</v>
      </c>
      <c r="D16" s="35">
        <v>600000</v>
      </c>
    </row>
    <row r="17" spans="1:4" ht="18" customHeight="1" x14ac:dyDescent="0.25">
      <c r="A17" s="31">
        <v>11</v>
      </c>
      <c r="B17" s="48">
        <v>44678</v>
      </c>
      <c r="C17" s="49" t="s">
        <v>108</v>
      </c>
      <c r="D17" s="35">
        <v>17100000</v>
      </c>
    </row>
    <row r="18" spans="1:4" ht="18" customHeight="1" x14ac:dyDescent="0.25">
      <c r="A18" s="31">
        <v>12</v>
      </c>
      <c r="B18" s="33">
        <v>44680</v>
      </c>
      <c r="C18" s="68" t="s">
        <v>111</v>
      </c>
      <c r="D18" s="69">
        <v>16700000</v>
      </c>
    </row>
    <row r="19" spans="1:4" ht="18" customHeight="1" x14ac:dyDescent="0.25">
      <c r="A19" s="31">
        <v>13</v>
      </c>
      <c r="B19" s="64">
        <v>44690</v>
      </c>
      <c r="C19" s="71" t="s">
        <v>112</v>
      </c>
      <c r="D19" s="72">
        <v>250000</v>
      </c>
    </row>
    <row r="20" spans="1:4" ht="18" customHeight="1" x14ac:dyDescent="0.25">
      <c r="A20" s="31">
        <v>14</v>
      </c>
      <c r="B20" s="33">
        <v>44700</v>
      </c>
      <c r="C20" s="65" t="s">
        <v>115</v>
      </c>
      <c r="D20" s="69">
        <v>19650000</v>
      </c>
    </row>
    <row r="21" spans="1:4" ht="18" customHeight="1" x14ac:dyDescent="0.25">
      <c r="A21" s="31">
        <v>15</v>
      </c>
      <c r="B21" s="33">
        <v>44705</v>
      </c>
      <c r="C21" s="65" t="s">
        <v>113</v>
      </c>
      <c r="D21" s="69">
        <v>3250000</v>
      </c>
    </row>
    <row r="22" spans="1:4" ht="18" customHeight="1" x14ac:dyDescent="0.25">
      <c r="A22" s="31">
        <v>16</v>
      </c>
      <c r="B22" s="48">
        <v>44705</v>
      </c>
      <c r="C22" s="49" t="s">
        <v>114</v>
      </c>
      <c r="D22" s="35">
        <v>750000</v>
      </c>
    </row>
    <row r="23" spans="1:4" ht="18" customHeight="1" x14ac:dyDescent="0.25">
      <c r="A23" s="31">
        <v>17</v>
      </c>
      <c r="B23" s="48">
        <v>44711</v>
      </c>
      <c r="C23" s="65" t="s">
        <v>116</v>
      </c>
      <c r="D23" s="35">
        <v>13200000</v>
      </c>
    </row>
    <row r="24" spans="1:4" ht="18" customHeight="1" x14ac:dyDescent="0.25">
      <c r="A24" s="31">
        <v>18</v>
      </c>
      <c r="B24" s="48">
        <v>44712</v>
      </c>
      <c r="C24" s="49" t="s">
        <v>47</v>
      </c>
      <c r="D24" s="35">
        <v>400000</v>
      </c>
    </row>
    <row r="25" spans="1:4" ht="18" customHeight="1" x14ac:dyDescent="0.25">
      <c r="A25" s="31">
        <v>19</v>
      </c>
      <c r="B25" s="64">
        <v>44714</v>
      </c>
      <c r="C25" s="73" t="s">
        <v>117</v>
      </c>
      <c r="D25" s="72">
        <v>250000</v>
      </c>
    </row>
    <row r="26" spans="1:4" ht="18" customHeight="1" x14ac:dyDescent="0.25">
      <c r="A26" s="31">
        <v>20</v>
      </c>
      <c r="B26" s="33">
        <v>44718</v>
      </c>
      <c r="C26" s="32" t="s">
        <v>118</v>
      </c>
      <c r="D26" s="62">
        <v>5928000</v>
      </c>
    </row>
    <row r="27" spans="1:4" ht="18" customHeight="1" x14ac:dyDescent="0.25">
      <c r="A27" s="31">
        <v>21</v>
      </c>
      <c r="B27" s="33">
        <v>44720</v>
      </c>
      <c r="C27" s="32" t="s">
        <v>119</v>
      </c>
      <c r="D27" s="62">
        <v>1500000</v>
      </c>
    </row>
    <row r="28" spans="1:4" ht="18" customHeight="1" x14ac:dyDescent="0.25">
      <c r="A28" s="31">
        <v>22</v>
      </c>
      <c r="B28" s="63">
        <v>44729</v>
      </c>
      <c r="C28" s="32" t="s">
        <v>120</v>
      </c>
      <c r="D28" s="62">
        <v>35000</v>
      </c>
    </row>
    <row r="29" spans="1:4" ht="18" customHeight="1" x14ac:dyDescent="0.25">
      <c r="A29" s="31">
        <v>23</v>
      </c>
      <c r="B29" s="63">
        <v>44732</v>
      </c>
      <c r="C29" s="32" t="s">
        <v>121</v>
      </c>
      <c r="D29" s="62">
        <v>5852000</v>
      </c>
    </row>
    <row r="30" spans="1:4" ht="18" customHeight="1" x14ac:dyDescent="0.25">
      <c r="A30" s="31">
        <v>24</v>
      </c>
      <c r="B30" s="33">
        <v>44733</v>
      </c>
      <c r="C30" s="32" t="s">
        <v>122</v>
      </c>
      <c r="D30" s="62">
        <v>300000</v>
      </c>
    </row>
    <row r="31" spans="1:4" ht="18" customHeight="1" x14ac:dyDescent="0.25">
      <c r="A31" s="31">
        <v>25</v>
      </c>
      <c r="B31" s="63">
        <v>44734</v>
      </c>
      <c r="C31" s="74" t="s">
        <v>113</v>
      </c>
      <c r="D31" s="75">
        <v>4750000</v>
      </c>
    </row>
    <row r="32" spans="1:4" ht="18" customHeight="1" x14ac:dyDescent="0.25">
      <c r="A32" s="31">
        <v>26</v>
      </c>
      <c r="B32" s="63">
        <v>44734</v>
      </c>
      <c r="C32" s="74" t="s">
        <v>114</v>
      </c>
      <c r="D32" s="75">
        <v>1500000</v>
      </c>
    </row>
    <row r="33" spans="1:4" ht="18" customHeight="1" x14ac:dyDescent="0.25">
      <c r="A33" s="31">
        <v>27</v>
      </c>
      <c r="B33" s="64">
        <v>44735</v>
      </c>
      <c r="C33" s="73" t="s">
        <v>123</v>
      </c>
      <c r="D33" s="72">
        <v>19500000</v>
      </c>
    </row>
    <row r="34" spans="1:4" ht="18" customHeight="1" x14ac:dyDescent="0.25">
      <c r="A34" s="31">
        <v>28</v>
      </c>
      <c r="B34" s="64">
        <v>44736</v>
      </c>
      <c r="C34" s="49" t="s">
        <v>124</v>
      </c>
      <c r="D34" s="72">
        <v>35000</v>
      </c>
    </row>
    <row r="35" spans="1:4" ht="18" customHeight="1" x14ac:dyDescent="0.25">
      <c r="A35" s="31">
        <v>29</v>
      </c>
      <c r="B35" s="64">
        <v>44740</v>
      </c>
      <c r="C35" s="76" t="s">
        <v>125</v>
      </c>
      <c r="D35" s="72">
        <v>37500000</v>
      </c>
    </row>
    <row r="36" spans="1:4" ht="18" customHeight="1" x14ac:dyDescent="0.25">
      <c r="A36" s="31">
        <v>30</v>
      </c>
      <c r="B36" s="64">
        <v>44740</v>
      </c>
      <c r="C36" s="76" t="s">
        <v>126</v>
      </c>
      <c r="D36" s="72">
        <v>13200000</v>
      </c>
    </row>
    <row r="37" spans="1:4" ht="18" customHeight="1" x14ac:dyDescent="0.25">
      <c r="A37" s="31">
        <v>31</v>
      </c>
      <c r="B37" s="33">
        <v>44742</v>
      </c>
      <c r="C37" s="32" t="s">
        <v>127</v>
      </c>
      <c r="D37" s="62">
        <v>2000000</v>
      </c>
    </row>
    <row r="38" spans="1:4" ht="18" customHeight="1" x14ac:dyDescent="0.25">
      <c r="A38" s="31">
        <v>32</v>
      </c>
      <c r="B38" s="33">
        <v>44742</v>
      </c>
      <c r="C38" s="32" t="s">
        <v>128</v>
      </c>
      <c r="D38" s="62">
        <v>630000</v>
      </c>
    </row>
    <row r="39" spans="1:4" ht="18" customHeight="1" x14ac:dyDescent="0.25">
      <c r="A39" s="31">
        <v>33</v>
      </c>
      <c r="B39" s="33">
        <v>44742</v>
      </c>
      <c r="C39" s="32" t="s">
        <v>129</v>
      </c>
      <c r="D39" s="62">
        <v>76000000</v>
      </c>
    </row>
    <row r="40" spans="1:4" ht="18" customHeight="1" x14ac:dyDescent="0.25">
      <c r="A40" s="31">
        <v>34</v>
      </c>
      <c r="B40" s="33">
        <v>44742</v>
      </c>
      <c r="C40" s="32" t="s">
        <v>130</v>
      </c>
      <c r="D40" s="62">
        <v>28750000</v>
      </c>
    </row>
    <row r="41" spans="1:4" ht="18" customHeight="1" x14ac:dyDescent="0.25">
      <c r="A41" s="31">
        <v>35</v>
      </c>
      <c r="B41" s="33">
        <v>44742</v>
      </c>
      <c r="C41" s="32" t="s">
        <v>131</v>
      </c>
      <c r="D41" s="62">
        <v>12000000</v>
      </c>
    </row>
    <row r="42" spans="1:4" ht="18" customHeight="1" x14ac:dyDescent="0.25">
      <c r="A42" s="31">
        <v>36</v>
      </c>
      <c r="B42" s="48">
        <v>44651</v>
      </c>
      <c r="C42" s="34" t="s">
        <v>97</v>
      </c>
      <c r="D42" s="70">
        <v>20434400</v>
      </c>
    </row>
    <row r="43" spans="1:4" ht="18" customHeight="1" x14ac:dyDescent="0.25">
      <c r="A43" s="31">
        <v>37</v>
      </c>
      <c r="B43" s="48">
        <v>44651</v>
      </c>
      <c r="C43" s="34" t="s">
        <v>98</v>
      </c>
      <c r="D43" s="70">
        <v>1541320</v>
      </c>
    </row>
    <row r="44" spans="1:4" ht="18" customHeight="1" x14ac:dyDescent="0.25">
      <c r="A44" s="31">
        <v>38</v>
      </c>
      <c r="B44" s="48">
        <v>44651</v>
      </c>
      <c r="C44" s="34" t="s">
        <v>99</v>
      </c>
      <c r="D44" s="70">
        <v>18976360</v>
      </c>
    </row>
  </sheetData>
  <sheetProtection password="FF6B" sheet="1" objects="1" scenarios="1"/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2" zoomScale="130" zoomScaleNormal="130" workbookViewId="0">
      <selection activeCell="A4" sqref="A4"/>
    </sheetView>
  </sheetViews>
  <sheetFormatPr defaultRowHeight="15" x14ac:dyDescent="0.25"/>
  <cols>
    <col min="1" max="1" width="5.140625" customWidth="1"/>
    <col min="2" max="2" width="57.5703125" customWidth="1"/>
    <col min="3" max="3" width="22.5703125" style="5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77" t="s">
        <v>0</v>
      </c>
      <c r="B1" s="77"/>
      <c r="C1" s="77"/>
    </row>
    <row r="2" spans="1:7" ht="18.75" x14ac:dyDescent="0.3">
      <c r="A2" s="77" t="s">
        <v>1</v>
      </c>
      <c r="B2" s="77"/>
      <c r="C2" s="77"/>
    </row>
    <row r="3" spans="1:7" ht="18.75" x14ac:dyDescent="0.3">
      <c r="A3" s="77" t="s">
        <v>95</v>
      </c>
      <c r="B3" s="77"/>
      <c r="C3" s="77"/>
    </row>
    <row r="4" spans="1:7" ht="18.75" x14ac:dyDescent="0.3">
      <c r="A4" s="1"/>
      <c r="B4" s="1"/>
      <c r="C4" s="50"/>
    </row>
    <row r="5" spans="1:7" ht="15.75" x14ac:dyDescent="0.25">
      <c r="A5" s="11" t="s">
        <v>2</v>
      </c>
      <c r="B5" s="12" t="s">
        <v>3</v>
      </c>
    </row>
    <row r="6" spans="1:7" ht="15.95" customHeight="1" x14ac:dyDescent="0.25">
      <c r="A6" s="13">
        <v>1</v>
      </c>
      <c r="B6" s="14" t="s">
        <v>4</v>
      </c>
      <c r="C6" s="38">
        <v>921774727.36000013</v>
      </c>
    </row>
    <row r="7" spans="1:7" ht="15.95" customHeight="1" x14ac:dyDescent="0.25">
      <c r="A7" s="15">
        <v>2</v>
      </c>
      <c r="B7" s="16" t="s">
        <v>5</v>
      </c>
      <c r="C7" s="38">
        <f>366736589.84+600</f>
        <v>366737189.83999997</v>
      </c>
    </row>
    <row r="8" spans="1:7" ht="15.95" customHeight="1" x14ac:dyDescent="0.25">
      <c r="A8" s="13">
        <v>3</v>
      </c>
      <c r="B8" s="16" t="s">
        <v>6</v>
      </c>
      <c r="C8" s="38">
        <v>328734574.10000002</v>
      </c>
    </row>
    <row r="9" spans="1:7" ht="15.95" customHeight="1" x14ac:dyDescent="0.25">
      <c r="A9" s="15">
        <v>4</v>
      </c>
      <c r="B9" s="16" t="s">
        <v>7</v>
      </c>
      <c r="C9" s="38">
        <v>904464.7</v>
      </c>
    </row>
    <row r="10" spans="1:7" ht="15.95" customHeight="1" x14ac:dyDescent="0.25">
      <c r="A10" s="13">
        <v>5</v>
      </c>
      <c r="B10" s="16" t="s">
        <v>8</v>
      </c>
      <c r="C10" s="38">
        <v>190695000</v>
      </c>
    </row>
    <row r="11" spans="1:7" ht="15.95" customHeight="1" x14ac:dyDescent="0.25">
      <c r="A11" s="15">
        <v>6</v>
      </c>
      <c r="B11" s="16" t="s">
        <v>9</v>
      </c>
      <c r="C11" s="38">
        <v>8000000</v>
      </c>
    </row>
    <row r="12" spans="1:7" ht="15.95" customHeight="1" x14ac:dyDescent="0.25">
      <c r="A12" s="13">
        <v>7</v>
      </c>
      <c r="B12" s="16" t="s">
        <v>10</v>
      </c>
      <c r="C12" s="38">
        <v>1500000</v>
      </c>
    </row>
    <row r="13" spans="1:7" ht="15.95" customHeight="1" x14ac:dyDescent="0.25">
      <c r="A13" s="15"/>
      <c r="B13" s="6" t="s">
        <v>11</v>
      </c>
      <c r="C13" s="7">
        <f>SUM(C6:C12)</f>
        <v>1818345956.0000002</v>
      </c>
    </row>
    <row r="14" spans="1:7" ht="15.95" customHeight="1" x14ac:dyDescent="0.25">
      <c r="A14" s="8"/>
      <c r="B14" s="17"/>
      <c r="C14" s="39"/>
      <c r="G14" s="36"/>
    </row>
    <row r="15" spans="1:7" ht="15.95" customHeight="1" x14ac:dyDescent="0.25">
      <c r="A15" s="18" t="s">
        <v>12</v>
      </c>
      <c r="B15" s="19" t="s">
        <v>66</v>
      </c>
      <c r="C15" s="40"/>
    </row>
    <row r="16" spans="1:7" ht="15.95" customHeight="1" x14ac:dyDescent="0.25">
      <c r="A16" s="20">
        <v>1</v>
      </c>
      <c r="B16" s="21" t="s">
        <v>5</v>
      </c>
      <c r="C16" s="41"/>
    </row>
    <row r="17" spans="1:3" ht="15.95" customHeight="1" x14ac:dyDescent="0.25">
      <c r="A17" s="22" t="s">
        <v>13</v>
      </c>
      <c r="B17" s="6" t="s">
        <v>15</v>
      </c>
      <c r="C17" s="41"/>
    </row>
    <row r="18" spans="1:3" ht="15.95" customHeight="1" x14ac:dyDescent="0.25">
      <c r="A18" s="15"/>
      <c r="B18" s="16" t="s">
        <v>64</v>
      </c>
      <c r="C18" s="38">
        <f>5150000+1000000</f>
        <v>6150000</v>
      </c>
    </row>
    <row r="19" spans="1:3" ht="15.95" customHeight="1" x14ac:dyDescent="0.25">
      <c r="A19" s="15"/>
      <c r="B19" s="2" t="s">
        <v>57</v>
      </c>
      <c r="C19" s="38">
        <f>2510000+1150000+3200000</f>
        <v>6860000</v>
      </c>
    </row>
    <row r="20" spans="1:3" ht="15.95" customHeight="1" x14ac:dyDescent="0.25">
      <c r="A20" s="23" t="s">
        <v>14</v>
      </c>
      <c r="B20" s="6" t="s">
        <v>23</v>
      </c>
      <c r="C20" s="43"/>
    </row>
    <row r="21" spans="1:3" ht="15.95" customHeight="1" x14ac:dyDescent="0.25">
      <c r="A21" s="15"/>
      <c r="B21" s="2" t="s">
        <v>48</v>
      </c>
      <c r="C21" s="38">
        <v>2750000</v>
      </c>
    </row>
    <row r="22" spans="1:3" ht="15.95" customHeight="1" x14ac:dyDescent="0.25">
      <c r="A22" s="15"/>
      <c r="B22" s="2" t="s">
        <v>49</v>
      </c>
      <c r="C22" s="38">
        <v>2250000</v>
      </c>
    </row>
    <row r="23" spans="1:3" ht="15.95" customHeight="1" x14ac:dyDescent="0.25">
      <c r="A23" s="24" t="s">
        <v>16</v>
      </c>
      <c r="B23" s="10" t="s">
        <v>17</v>
      </c>
      <c r="C23" s="44"/>
    </row>
    <row r="24" spans="1:3" ht="15.95" customHeight="1" x14ac:dyDescent="0.25">
      <c r="A24" s="15"/>
      <c r="B24" s="16" t="s">
        <v>18</v>
      </c>
      <c r="C24" s="38">
        <f>12900000+13000000+12800000</f>
        <v>38700000</v>
      </c>
    </row>
    <row r="25" spans="1:3" ht="15.95" customHeight="1" x14ac:dyDescent="0.25">
      <c r="A25" s="15"/>
      <c r="B25" s="16" t="s">
        <v>69</v>
      </c>
      <c r="C25" s="38">
        <f>85200000+3400000</f>
        <v>88600000</v>
      </c>
    </row>
    <row r="26" spans="1:3" ht="15.95" customHeight="1" x14ac:dyDescent="0.25">
      <c r="A26" s="15"/>
      <c r="B26" s="16" t="s">
        <v>70</v>
      </c>
      <c r="C26" s="47">
        <f>500000+899000+899000+1000000</f>
        <v>3298000</v>
      </c>
    </row>
    <row r="27" spans="1:3" ht="15.95" customHeight="1" x14ac:dyDescent="0.25">
      <c r="A27" s="24" t="s">
        <v>19</v>
      </c>
      <c r="B27" s="10" t="s">
        <v>58</v>
      </c>
      <c r="C27" s="43"/>
    </row>
    <row r="28" spans="1:3" ht="15.95" customHeight="1" x14ac:dyDescent="0.25">
      <c r="A28" s="15"/>
      <c r="B28" s="16" t="s">
        <v>59</v>
      </c>
      <c r="C28" s="38">
        <v>500000</v>
      </c>
    </row>
    <row r="29" spans="1:3" ht="15.95" customHeight="1" x14ac:dyDescent="0.25">
      <c r="A29" s="24" t="s">
        <v>60</v>
      </c>
      <c r="B29" s="10" t="s">
        <v>20</v>
      </c>
      <c r="C29" s="45"/>
    </row>
    <row r="30" spans="1:3" ht="15.95" customHeight="1" x14ac:dyDescent="0.25">
      <c r="A30" s="24"/>
      <c r="B30" s="16" t="s">
        <v>54</v>
      </c>
      <c r="C30" s="46">
        <f>4915000+4807000+5023000</f>
        <v>14745000</v>
      </c>
    </row>
    <row r="31" spans="1:3" ht="15.95" customHeight="1" x14ac:dyDescent="0.25">
      <c r="A31" s="15"/>
      <c r="B31" s="6" t="s">
        <v>21</v>
      </c>
      <c r="C31" s="7">
        <f>SUM(C17:C30)</f>
        <v>163853000</v>
      </c>
    </row>
    <row r="32" spans="1:3" ht="15.95" customHeight="1" x14ac:dyDescent="0.25">
      <c r="A32" s="15"/>
      <c r="B32" s="16"/>
      <c r="C32" s="41"/>
    </row>
    <row r="33" spans="1:5" ht="15.95" customHeight="1" x14ac:dyDescent="0.25">
      <c r="A33" s="20">
        <v>2</v>
      </c>
      <c r="B33" s="21" t="s">
        <v>6</v>
      </c>
      <c r="C33" s="41"/>
    </row>
    <row r="34" spans="1:5" ht="15.95" customHeight="1" x14ac:dyDescent="0.25">
      <c r="A34" s="24" t="s">
        <v>13</v>
      </c>
      <c r="B34" s="10" t="s">
        <v>17</v>
      </c>
      <c r="C34" s="41"/>
    </row>
    <row r="35" spans="1:5" ht="15.95" customHeight="1" x14ac:dyDescent="0.25">
      <c r="A35" s="15"/>
      <c r="B35" s="16" t="s">
        <v>22</v>
      </c>
      <c r="C35" s="38">
        <v>225000</v>
      </c>
    </row>
    <row r="36" spans="1:5" ht="15.95" customHeight="1" x14ac:dyDescent="0.25">
      <c r="A36" s="15"/>
      <c r="B36" s="16" t="s">
        <v>51</v>
      </c>
      <c r="C36" s="38">
        <f>178101000+92850000+19950000</f>
        <v>290901000</v>
      </c>
    </row>
    <row r="37" spans="1:5" ht="15.95" customHeight="1" x14ac:dyDescent="0.25">
      <c r="A37" s="24" t="s">
        <v>14</v>
      </c>
      <c r="B37" s="10" t="s">
        <v>23</v>
      </c>
      <c r="C37" s="41"/>
    </row>
    <row r="38" spans="1:5" ht="15.95" customHeight="1" x14ac:dyDescent="0.25">
      <c r="A38" s="15"/>
      <c r="B38" s="16" t="s">
        <v>42</v>
      </c>
      <c r="C38" s="38">
        <v>40626080</v>
      </c>
    </row>
    <row r="39" spans="1:5" ht="15.95" customHeight="1" x14ac:dyDescent="0.25">
      <c r="A39" s="15"/>
      <c r="B39" s="16" t="s">
        <v>61</v>
      </c>
      <c r="C39" s="38">
        <v>36881993</v>
      </c>
    </row>
    <row r="40" spans="1:5" ht="15.95" customHeight="1" x14ac:dyDescent="0.25">
      <c r="A40" s="15"/>
      <c r="B40" s="16" t="s">
        <v>50</v>
      </c>
      <c r="C40" s="38">
        <v>21123740</v>
      </c>
    </row>
    <row r="41" spans="1:5" ht="15.95" customHeight="1" x14ac:dyDescent="0.25">
      <c r="A41" s="15"/>
      <c r="B41" s="16" t="s">
        <v>71</v>
      </c>
      <c r="C41" s="38">
        <v>500000</v>
      </c>
    </row>
    <row r="42" spans="1:5" ht="15.95" customHeight="1" x14ac:dyDescent="0.25">
      <c r="A42" s="15"/>
      <c r="B42" s="37" t="s">
        <v>24</v>
      </c>
      <c r="C42" s="38">
        <v>21952400</v>
      </c>
    </row>
    <row r="43" spans="1:5" ht="15.95" customHeight="1" x14ac:dyDescent="0.25">
      <c r="A43" s="15"/>
      <c r="B43" s="16" t="s">
        <v>80</v>
      </c>
      <c r="C43" s="38">
        <f>1900000</f>
        <v>1900000</v>
      </c>
    </row>
    <row r="44" spans="1:5" ht="15.95" customHeight="1" x14ac:dyDescent="0.25">
      <c r="A44" s="15"/>
      <c r="B44" s="16" t="s">
        <v>78</v>
      </c>
      <c r="C44" s="38">
        <v>100000</v>
      </c>
    </row>
    <row r="45" spans="1:5" ht="15.95" customHeight="1" x14ac:dyDescent="0.25">
      <c r="A45" s="22" t="s">
        <v>16</v>
      </c>
      <c r="B45" s="6" t="s">
        <v>25</v>
      </c>
      <c r="C45" s="41"/>
    </row>
    <row r="46" spans="1:5" ht="15.95" customHeight="1" x14ac:dyDescent="0.25">
      <c r="A46" s="22"/>
      <c r="B46" s="2" t="s">
        <v>47</v>
      </c>
      <c r="C46" s="38">
        <f>779868+785000+703000</f>
        <v>2267868</v>
      </c>
    </row>
    <row r="47" spans="1:5" ht="15.95" customHeight="1" x14ac:dyDescent="0.25">
      <c r="A47" s="24" t="s">
        <v>19</v>
      </c>
      <c r="B47" s="10" t="s">
        <v>55</v>
      </c>
      <c r="C47" s="41"/>
    </row>
    <row r="48" spans="1:5" ht="15.95" customHeight="1" x14ac:dyDescent="0.25">
      <c r="A48" s="15"/>
      <c r="B48" s="16" t="s">
        <v>26</v>
      </c>
      <c r="C48" s="38">
        <v>2231500</v>
      </c>
      <c r="D48" s="36"/>
      <c r="E48" s="54"/>
    </row>
    <row r="49" spans="1:3" ht="15.95" customHeight="1" x14ac:dyDescent="0.25">
      <c r="A49" s="15"/>
      <c r="B49" s="16" t="s">
        <v>52</v>
      </c>
      <c r="C49" s="38">
        <f>600000+4100000</f>
        <v>4700000</v>
      </c>
    </row>
    <row r="50" spans="1:3" ht="15.95" customHeight="1" x14ac:dyDescent="0.25">
      <c r="A50" s="15"/>
      <c r="B50" s="16" t="s">
        <v>75</v>
      </c>
      <c r="C50" s="38">
        <v>2630000</v>
      </c>
    </row>
    <row r="51" spans="1:3" ht="15.95" customHeight="1" x14ac:dyDescent="0.25">
      <c r="A51" s="15"/>
      <c r="B51" s="16" t="s">
        <v>56</v>
      </c>
      <c r="C51" s="38">
        <v>3916045</v>
      </c>
    </row>
    <row r="52" spans="1:3" ht="15.95" customHeight="1" x14ac:dyDescent="0.25">
      <c r="A52" s="15"/>
      <c r="B52" s="16" t="s">
        <v>72</v>
      </c>
      <c r="C52" s="38">
        <v>2160400</v>
      </c>
    </row>
    <row r="53" spans="1:3" ht="15.95" customHeight="1" x14ac:dyDescent="0.25">
      <c r="A53" s="15"/>
      <c r="B53" s="16" t="s">
        <v>79</v>
      </c>
      <c r="C53" s="38">
        <v>2364500</v>
      </c>
    </row>
    <row r="54" spans="1:3" ht="15.95" customHeight="1" x14ac:dyDescent="0.25">
      <c r="A54" s="15"/>
      <c r="B54" s="16" t="s">
        <v>63</v>
      </c>
      <c r="C54" s="38">
        <v>21150000</v>
      </c>
    </row>
    <row r="55" spans="1:3" ht="15.95" customHeight="1" x14ac:dyDescent="0.25">
      <c r="A55" s="15"/>
      <c r="B55" s="16" t="s">
        <v>53</v>
      </c>
      <c r="C55" s="38">
        <f>650000*3</f>
        <v>1950000</v>
      </c>
    </row>
    <row r="56" spans="1:3" ht="15.95" customHeight="1" x14ac:dyDescent="0.25">
      <c r="A56" s="15"/>
      <c r="B56" s="10" t="s">
        <v>27</v>
      </c>
      <c r="C56" s="7">
        <f>SUM(C35:C55)</f>
        <v>457580526</v>
      </c>
    </row>
    <row r="57" spans="1:3" ht="15.95" customHeight="1" x14ac:dyDescent="0.25">
      <c r="A57" s="20">
        <v>3</v>
      </c>
      <c r="B57" s="21" t="s">
        <v>7</v>
      </c>
      <c r="C57" s="41"/>
    </row>
    <row r="58" spans="1:3" ht="15.95" customHeight="1" x14ac:dyDescent="0.25">
      <c r="A58" s="24"/>
      <c r="B58" s="16" t="s">
        <v>28</v>
      </c>
      <c r="C58" s="38">
        <v>283220</v>
      </c>
    </row>
    <row r="59" spans="1:3" ht="15.95" customHeight="1" x14ac:dyDescent="0.25">
      <c r="A59" s="15"/>
      <c r="B59" s="16" t="s">
        <v>46</v>
      </c>
      <c r="C59" s="38">
        <v>525350.79</v>
      </c>
    </row>
    <row r="60" spans="1:3" ht="15.95" customHeight="1" x14ac:dyDescent="0.25">
      <c r="A60" s="15"/>
      <c r="B60" s="16" t="s">
        <v>26</v>
      </c>
      <c r="C60" s="38">
        <f>146000+301000</f>
        <v>447000</v>
      </c>
    </row>
    <row r="61" spans="1:3" ht="15.95" customHeight="1" x14ac:dyDescent="0.25">
      <c r="A61" s="15"/>
      <c r="B61" s="10" t="s">
        <v>29</v>
      </c>
      <c r="C61" s="42">
        <f>SUM(C58:C60)</f>
        <v>1255570.79</v>
      </c>
    </row>
    <row r="62" spans="1:3" ht="15.95" customHeight="1" x14ac:dyDescent="0.25">
      <c r="A62" s="20">
        <v>4</v>
      </c>
      <c r="B62" s="21" t="s">
        <v>8</v>
      </c>
      <c r="C62" s="41"/>
    </row>
    <row r="63" spans="1:3" ht="15.95" customHeight="1" x14ac:dyDescent="0.25">
      <c r="A63" s="20"/>
      <c r="B63" s="16" t="s">
        <v>76</v>
      </c>
      <c r="C63" s="38">
        <v>10000000</v>
      </c>
    </row>
    <row r="64" spans="1:3" ht="15.95" customHeight="1" x14ac:dyDescent="0.25">
      <c r="A64" s="15"/>
      <c r="B64" s="16" t="s">
        <v>44</v>
      </c>
      <c r="C64" s="38">
        <f>3*500000</f>
        <v>1500000</v>
      </c>
    </row>
    <row r="65" spans="1:3" ht="15.95" customHeight="1" x14ac:dyDescent="0.25">
      <c r="A65" s="15"/>
      <c r="B65" s="16" t="s">
        <v>45</v>
      </c>
      <c r="C65" s="38">
        <f>6*1500000*3</f>
        <v>27000000</v>
      </c>
    </row>
    <row r="66" spans="1:3" ht="15.95" customHeight="1" x14ac:dyDescent="0.25">
      <c r="A66" s="15"/>
      <c r="B66" s="25" t="s">
        <v>62</v>
      </c>
      <c r="C66" s="38">
        <v>2240000</v>
      </c>
    </row>
    <row r="67" spans="1:3" ht="15.95" customHeight="1" x14ac:dyDescent="0.25">
      <c r="A67" s="15"/>
      <c r="B67" s="25" t="s">
        <v>30</v>
      </c>
      <c r="C67" s="38">
        <v>1820000</v>
      </c>
    </row>
    <row r="68" spans="1:3" ht="15.95" customHeight="1" x14ac:dyDescent="0.25">
      <c r="A68" s="15"/>
      <c r="B68" s="25" t="s">
        <v>67</v>
      </c>
      <c r="C68" s="38">
        <v>15000000</v>
      </c>
    </row>
    <row r="69" spans="1:3" ht="15.95" customHeight="1" x14ac:dyDescent="0.25">
      <c r="A69" s="15"/>
      <c r="B69" s="25" t="s">
        <v>68</v>
      </c>
      <c r="C69" s="38">
        <v>4000000</v>
      </c>
    </row>
    <row r="70" spans="1:3" ht="15.95" customHeight="1" x14ac:dyDescent="0.25">
      <c r="A70" s="15"/>
      <c r="B70" s="25" t="s">
        <v>77</v>
      </c>
      <c r="C70" s="38">
        <v>2000000</v>
      </c>
    </row>
    <row r="71" spans="1:3" ht="15.95" customHeight="1" x14ac:dyDescent="0.25">
      <c r="A71" s="15"/>
      <c r="B71" s="26" t="s">
        <v>43</v>
      </c>
      <c r="C71" s="38">
        <v>750000</v>
      </c>
    </row>
    <row r="72" spans="1:3" ht="15.95" customHeight="1" x14ac:dyDescent="0.25">
      <c r="A72" s="15"/>
      <c r="B72" s="10" t="s">
        <v>31</v>
      </c>
      <c r="C72" s="7">
        <f>SUM(C63:C71)</f>
        <v>64310000</v>
      </c>
    </row>
    <row r="73" spans="1:3" ht="15.95" customHeight="1" x14ac:dyDescent="0.25">
      <c r="A73" s="27">
        <v>5</v>
      </c>
      <c r="B73" s="28" t="s">
        <v>9</v>
      </c>
      <c r="C73" s="41"/>
    </row>
    <row r="74" spans="1:3" ht="15.95" customHeight="1" x14ac:dyDescent="0.25">
      <c r="A74" s="15"/>
      <c r="B74" s="16" t="s">
        <v>32</v>
      </c>
      <c r="C74" s="38">
        <v>8000000</v>
      </c>
    </row>
    <row r="75" spans="1:3" ht="15.95" customHeight="1" x14ac:dyDescent="0.25">
      <c r="A75" s="15"/>
      <c r="B75" s="16" t="s">
        <v>33</v>
      </c>
      <c r="C75" s="38">
        <v>0</v>
      </c>
    </row>
    <row r="76" spans="1:3" ht="15.95" customHeight="1" x14ac:dyDescent="0.25">
      <c r="A76" s="15"/>
      <c r="B76" s="10" t="s">
        <v>34</v>
      </c>
      <c r="C76" s="7">
        <f>SUM(C74:C75)</f>
        <v>8000000</v>
      </c>
    </row>
    <row r="77" spans="1:3" ht="15.95" customHeight="1" x14ac:dyDescent="0.25">
      <c r="A77" s="24">
        <v>6</v>
      </c>
      <c r="B77" s="10" t="s">
        <v>10</v>
      </c>
      <c r="C77" s="38"/>
    </row>
    <row r="78" spans="1:3" ht="15.95" customHeight="1" x14ac:dyDescent="0.25">
      <c r="A78" s="15"/>
      <c r="B78" s="16" t="s">
        <v>51</v>
      </c>
      <c r="C78" s="38">
        <v>1500000</v>
      </c>
    </row>
    <row r="79" spans="1:3" ht="15.95" customHeight="1" x14ac:dyDescent="0.25">
      <c r="A79" s="15"/>
      <c r="B79" s="10" t="s">
        <v>73</v>
      </c>
      <c r="C79" s="7">
        <f>SUM(C78:C78)</f>
        <v>1500000</v>
      </c>
    </row>
    <row r="80" spans="1:3" ht="15.95" customHeight="1" x14ac:dyDescent="0.25">
      <c r="A80" s="9"/>
      <c r="B80" s="29" t="s">
        <v>35</v>
      </c>
      <c r="C80" s="7">
        <f>C31+C56+C61+C72+C76+C79</f>
        <v>696499096.78999996</v>
      </c>
    </row>
    <row r="81" spans="1:5" ht="15.95" customHeight="1" x14ac:dyDescent="0.25">
      <c r="A81" s="13"/>
      <c r="B81" s="30" t="s">
        <v>74</v>
      </c>
      <c r="C81" s="7">
        <f>C13-C80</f>
        <v>1121846859.2100003</v>
      </c>
      <c r="E81" s="55"/>
    </row>
    <row r="83" spans="1:5" x14ac:dyDescent="0.25">
      <c r="C83" s="52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4" sqref="B34"/>
    </sheetView>
  </sheetViews>
  <sheetFormatPr defaultRowHeight="15" x14ac:dyDescent="0.25"/>
  <cols>
    <col min="1" max="1" width="5.140625" customWidth="1"/>
    <col min="2" max="2" width="57.5703125" customWidth="1"/>
    <col min="3" max="3" width="23.5703125" style="5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77" t="s">
        <v>0</v>
      </c>
      <c r="B1" s="77"/>
      <c r="C1" s="77"/>
    </row>
    <row r="2" spans="1:7" ht="18.75" x14ac:dyDescent="0.3">
      <c r="A2" s="77" t="s">
        <v>1</v>
      </c>
      <c r="B2" s="77"/>
      <c r="C2" s="77"/>
    </row>
    <row r="3" spans="1:7" ht="18.75" x14ac:dyDescent="0.3">
      <c r="A3" s="77" t="s">
        <v>65</v>
      </c>
      <c r="B3" s="77"/>
      <c r="C3" s="77"/>
    </row>
    <row r="4" spans="1:7" ht="18.75" x14ac:dyDescent="0.3">
      <c r="A4" s="53"/>
      <c r="B4" s="53"/>
      <c r="C4" s="50"/>
    </row>
    <row r="5" spans="1:7" ht="15.75" x14ac:dyDescent="0.25">
      <c r="A5" s="60" t="s">
        <v>2</v>
      </c>
      <c r="B5" s="61" t="s">
        <v>3</v>
      </c>
      <c r="C5" s="41"/>
    </row>
    <row r="6" spans="1:7" ht="15.95" customHeight="1" x14ac:dyDescent="0.25">
      <c r="A6" s="13">
        <v>1</v>
      </c>
      <c r="B6" s="14" t="s">
        <v>4</v>
      </c>
      <c r="C6" s="38">
        <v>921774727.36000013</v>
      </c>
    </row>
    <row r="7" spans="1:7" ht="15.95" customHeight="1" x14ac:dyDescent="0.25">
      <c r="A7" s="15">
        <v>2</v>
      </c>
      <c r="B7" s="16" t="s">
        <v>5</v>
      </c>
      <c r="C7" s="38">
        <f>366736589.84+600</f>
        <v>366737189.83999997</v>
      </c>
    </row>
    <row r="8" spans="1:7" ht="15.95" customHeight="1" x14ac:dyDescent="0.25">
      <c r="A8" s="13">
        <v>3</v>
      </c>
      <c r="B8" s="16" t="s">
        <v>6</v>
      </c>
      <c r="C8" s="38">
        <v>328734574.10000002</v>
      </c>
    </row>
    <row r="9" spans="1:7" ht="15.95" customHeight="1" x14ac:dyDescent="0.25">
      <c r="A9" s="15">
        <v>4</v>
      </c>
      <c r="B9" s="16" t="s">
        <v>7</v>
      </c>
      <c r="C9" s="38">
        <v>904464.7</v>
      </c>
    </row>
    <row r="10" spans="1:7" ht="15.95" customHeight="1" x14ac:dyDescent="0.25">
      <c r="A10" s="13">
        <v>5</v>
      </c>
      <c r="B10" s="16" t="s">
        <v>8</v>
      </c>
      <c r="C10" s="38">
        <v>190695000</v>
      </c>
    </row>
    <row r="11" spans="1:7" ht="15.95" customHeight="1" x14ac:dyDescent="0.25">
      <c r="A11" s="15">
        <v>6</v>
      </c>
      <c r="B11" s="16" t="s">
        <v>9</v>
      </c>
      <c r="C11" s="38">
        <v>8000000</v>
      </c>
    </row>
    <row r="12" spans="1:7" ht="15.95" customHeight="1" x14ac:dyDescent="0.25">
      <c r="A12" s="13">
        <v>7</v>
      </c>
      <c r="B12" s="16" t="s">
        <v>10</v>
      </c>
      <c r="C12" s="38">
        <v>1500000</v>
      </c>
    </row>
    <row r="13" spans="1:7" ht="15.95" customHeight="1" x14ac:dyDescent="0.25">
      <c r="A13" s="82" t="s">
        <v>11</v>
      </c>
      <c r="B13" s="83"/>
      <c r="C13" s="58">
        <f>SUM(C6:C12)</f>
        <v>1818345956.0000002</v>
      </c>
    </row>
    <row r="14" spans="1:7" ht="15.95" customHeight="1" x14ac:dyDescent="0.25">
      <c r="A14" s="8"/>
      <c r="B14" s="17"/>
      <c r="C14" s="39"/>
      <c r="G14" s="36"/>
    </row>
    <row r="15" spans="1:7" ht="15.95" customHeight="1" x14ac:dyDescent="0.25">
      <c r="A15" s="20" t="s">
        <v>12</v>
      </c>
      <c r="B15" s="59" t="s">
        <v>66</v>
      </c>
      <c r="C15" s="56"/>
    </row>
    <row r="16" spans="1:7" ht="15.95" customHeight="1" x14ac:dyDescent="0.25">
      <c r="A16" s="20">
        <v>1</v>
      </c>
      <c r="B16" s="21" t="s">
        <v>5</v>
      </c>
      <c r="C16" s="41"/>
    </row>
    <row r="17" spans="1:3" ht="15.95" customHeight="1" x14ac:dyDescent="0.25">
      <c r="A17" s="56" t="s">
        <v>13</v>
      </c>
      <c r="B17" s="2" t="s">
        <v>89</v>
      </c>
      <c r="C17" s="38">
        <v>13010000</v>
      </c>
    </row>
    <row r="18" spans="1:3" ht="15.95" customHeight="1" x14ac:dyDescent="0.25">
      <c r="A18" s="57" t="s">
        <v>14</v>
      </c>
      <c r="B18" s="2" t="s">
        <v>90</v>
      </c>
      <c r="C18" s="38">
        <v>5000000</v>
      </c>
    </row>
    <row r="19" spans="1:3" ht="15.95" customHeight="1" x14ac:dyDescent="0.25">
      <c r="A19" s="57" t="s">
        <v>16</v>
      </c>
      <c r="B19" s="26" t="s">
        <v>92</v>
      </c>
      <c r="C19" s="46">
        <v>130598000</v>
      </c>
    </row>
    <row r="20" spans="1:3" ht="15.95" customHeight="1" x14ac:dyDescent="0.25">
      <c r="A20" s="57" t="s">
        <v>19</v>
      </c>
      <c r="B20" s="26" t="s">
        <v>91</v>
      </c>
      <c r="C20" s="38">
        <v>500000</v>
      </c>
    </row>
    <row r="21" spans="1:3" ht="15.95" customHeight="1" x14ac:dyDescent="0.25">
      <c r="A21" s="57" t="s">
        <v>60</v>
      </c>
      <c r="B21" s="26" t="s">
        <v>81</v>
      </c>
      <c r="C21" s="46">
        <f>4915000+4807000+5023000</f>
        <v>14745000</v>
      </c>
    </row>
    <row r="22" spans="1:3" ht="15.95" customHeight="1" x14ac:dyDescent="0.25">
      <c r="A22" s="84" t="s">
        <v>82</v>
      </c>
      <c r="B22" s="85"/>
      <c r="C22" s="7">
        <f>SUM(C17:C21)</f>
        <v>163853000</v>
      </c>
    </row>
    <row r="23" spans="1:3" ht="15.95" customHeight="1" x14ac:dyDescent="0.25">
      <c r="A23" s="15"/>
      <c r="B23" s="16"/>
      <c r="C23" s="41"/>
    </row>
    <row r="24" spans="1:3" ht="15.95" customHeight="1" x14ac:dyDescent="0.25">
      <c r="A24" s="20">
        <v>2</v>
      </c>
      <c r="B24" s="21" t="s">
        <v>6</v>
      </c>
      <c r="C24" s="41"/>
    </row>
    <row r="25" spans="1:3" ht="15.95" customHeight="1" x14ac:dyDescent="0.25">
      <c r="A25" s="57" t="s">
        <v>13</v>
      </c>
      <c r="B25" s="26" t="s">
        <v>92</v>
      </c>
      <c r="C25" s="38">
        <v>291126000</v>
      </c>
    </row>
    <row r="26" spans="1:3" ht="15.95" customHeight="1" x14ac:dyDescent="0.25">
      <c r="A26" s="57" t="s">
        <v>14</v>
      </c>
      <c r="B26" s="2" t="s">
        <v>90</v>
      </c>
      <c r="C26" s="38">
        <v>123084213</v>
      </c>
    </row>
    <row r="27" spans="1:3" ht="15.95" customHeight="1" x14ac:dyDescent="0.25">
      <c r="A27" s="56" t="s">
        <v>16</v>
      </c>
      <c r="B27" s="2" t="s">
        <v>25</v>
      </c>
      <c r="C27" s="38">
        <f>779868+785000+703000</f>
        <v>2267868</v>
      </c>
    </row>
    <row r="28" spans="1:3" ht="15.95" customHeight="1" x14ac:dyDescent="0.25">
      <c r="A28" s="57" t="s">
        <v>19</v>
      </c>
      <c r="B28" s="26" t="s">
        <v>55</v>
      </c>
      <c r="C28" s="38">
        <v>41102445</v>
      </c>
    </row>
    <row r="29" spans="1:3" ht="15.95" customHeight="1" x14ac:dyDescent="0.25">
      <c r="A29" s="78" t="s">
        <v>83</v>
      </c>
      <c r="B29" s="79"/>
      <c r="C29" s="7">
        <f>SUM(C25:C28)</f>
        <v>457580526</v>
      </c>
    </row>
    <row r="30" spans="1:3" ht="15.95" customHeight="1" x14ac:dyDescent="0.25">
      <c r="A30" s="20">
        <v>3</v>
      </c>
      <c r="B30" s="21" t="s">
        <v>7</v>
      </c>
      <c r="C30" s="38">
        <v>1255570.79</v>
      </c>
    </row>
    <row r="31" spans="1:3" ht="15.95" customHeight="1" x14ac:dyDescent="0.25">
      <c r="A31" s="78" t="s">
        <v>84</v>
      </c>
      <c r="B31" s="79"/>
      <c r="C31" s="7">
        <v>1255570.79</v>
      </c>
    </row>
    <row r="32" spans="1:3" ht="15.95" customHeight="1" x14ac:dyDescent="0.25">
      <c r="A32" s="20">
        <v>4</v>
      </c>
      <c r="B32" s="21" t="s">
        <v>8</v>
      </c>
      <c r="C32" s="41"/>
    </row>
    <row r="33" spans="1:5" ht="15.95" customHeight="1" x14ac:dyDescent="0.25">
      <c r="A33" s="78" t="s">
        <v>85</v>
      </c>
      <c r="B33" s="79"/>
      <c r="C33" s="7">
        <v>64310000</v>
      </c>
    </row>
    <row r="34" spans="1:5" ht="15.95" customHeight="1" x14ac:dyDescent="0.25">
      <c r="A34" s="27">
        <v>5</v>
      </c>
      <c r="B34" s="28" t="s">
        <v>86</v>
      </c>
      <c r="C34" s="41"/>
    </row>
    <row r="35" spans="1:5" ht="15.95" customHeight="1" x14ac:dyDescent="0.25">
      <c r="A35" s="78" t="s">
        <v>93</v>
      </c>
      <c r="B35" s="79"/>
      <c r="C35" s="7">
        <v>8000000</v>
      </c>
    </row>
    <row r="36" spans="1:5" ht="15.95" customHeight="1" x14ac:dyDescent="0.25">
      <c r="A36" s="24">
        <v>6</v>
      </c>
      <c r="B36" s="10" t="s">
        <v>10</v>
      </c>
      <c r="C36" s="38"/>
    </row>
    <row r="37" spans="1:5" ht="15.95" customHeight="1" x14ac:dyDescent="0.25">
      <c r="A37" s="78" t="s">
        <v>87</v>
      </c>
      <c r="B37" s="79"/>
      <c r="C37" s="7">
        <v>1500000</v>
      </c>
    </row>
    <row r="38" spans="1:5" ht="15.95" customHeight="1" x14ac:dyDescent="0.25">
      <c r="A38" s="78" t="s">
        <v>94</v>
      </c>
      <c r="B38" s="79"/>
      <c r="C38" s="7">
        <f>C22+C29+C31+C33+C35+C37</f>
        <v>696499096.78999996</v>
      </c>
    </row>
    <row r="39" spans="1:5" ht="21" customHeight="1" x14ac:dyDescent="0.25">
      <c r="A39" s="80" t="s">
        <v>88</v>
      </c>
      <c r="B39" s="81"/>
      <c r="C39" s="58">
        <f>C13-C38</f>
        <v>1121846859.2100003</v>
      </c>
      <c r="E39" s="55"/>
    </row>
    <row r="41" spans="1:5" x14ac:dyDescent="0.25">
      <c r="C41" s="52"/>
    </row>
  </sheetData>
  <mergeCells count="12">
    <mergeCell ref="A29:B29"/>
    <mergeCell ref="A31:B31"/>
    <mergeCell ref="A13:B13"/>
    <mergeCell ref="A1:C1"/>
    <mergeCell ref="A2:C2"/>
    <mergeCell ref="A3:C3"/>
    <mergeCell ref="A22:B22"/>
    <mergeCell ref="A33:B33"/>
    <mergeCell ref="A35:B35"/>
    <mergeCell ref="A37:B37"/>
    <mergeCell ref="A38:B38"/>
    <mergeCell ref="A39:B39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PENTASHARUFAN</vt:lpstr>
      <vt:lpstr>lap keu</vt:lpstr>
      <vt:lpstr>lap keu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2023-03-07T00:51:51Z</dcterms:modified>
</cp:coreProperties>
</file>