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2" sheetId="5" r:id="rId1"/>
  </sheets>
  <calcPr calcId="144525"/>
</workbook>
</file>

<file path=xl/calcChain.xml><?xml version="1.0" encoding="utf-8"?>
<calcChain xmlns="http://schemas.openxmlformats.org/spreadsheetml/2006/main">
  <c r="L436" i="5" l="1"/>
  <c r="L396" i="5" l="1"/>
  <c r="L314" i="5"/>
  <c r="G359" i="5"/>
  <c r="H359" i="5"/>
  <c r="I359" i="5"/>
  <c r="J359" i="5"/>
  <c r="K359" i="5"/>
  <c r="F359" i="5"/>
  <c r="K436" i="5"/>
  <c r="K314" i="5"/>
  <c r="K194" i="5"/>
  <c r="J194" i="5"/>
  <c r="I194" i="5"/>
  <c r="I193" i="5"/>
  <c r="H193" i="5"/>
  <c r="G193" i="5"/>
  <c r="K221" i="5"/>
  <c r="J277" i="5"/>
  <c r="K277" i="5"/>
  <c r="J436" i="5"/>
  <c r="J396" i="5"/>
  <c r="J314" i="5"/>
  <c r="F475" i="5"/>
  <c r="F474" i="5"/>
  <c r="F473" i="5"/>
  <c r="F471" i="5"/>
  <c r="I314" i="5"/>
  <c r="I277" i="5"/>
  <c r="I221" i="5"/>
  <c r="I152" i="5"/>
  <c r="I151" i="5"/>
  <c r="I96" i="5" l="1"/>
  <c r="H96" i="5"/>
  <c r="G96" i="5"/>
  <c r="G97" i="5"/>
  <c r="H277" i="5"/>
  <c r="F193" i="5" l="1"/>
  <c r="E193" i="5"/>
  <c r="D193" i="5"/>
  <c r="H436" i="5"/>
  <c r="F436" i="5"/>
  <c r="H396" i="5"/>
  <c r="H221" i="5"/>
  <c r="G396" i="5" l="1"/>
  <c r="G436" i="5"/>
  <c r="G277" i="5"/>
  <c r="G221" i="5" l="1"/>
  <c r="H314" i="5"/>
  <c r="F72" i="5" l="1"/>
  <c r="E72" i="5"/>
  <c r="G314" i="5"/>
  <c r="E436" i="5" l="1"/>
  <c r="P435" i="5"/>
  <c r="F396" i="5"/>
  <c r="E396" i="5"/>
  <c r="D396" i="5"/>
  <c r="F314" i="5"/>
  <c r="E314" i="5"/>
  <c r="D314" i="5"/>
  <c r="F277" i="5"/>
  <c r="F221" i="5"/>
  <c r="F194" i="5"/>
  <c r="E194" i="5"/>
  <c r="D194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4" i="5"/>
  <c r="P113" i="5"/>
  <c r="P112" i="5"/>
  <c r="P111" i="5"/>
  <c r="P110" i="5"/>
  <c r="P109" i="5"/>
  <c r="P108" i="5"/>
  <c r="P107" i="5"/>
  <c r="P106" i="5"/>
  <c r="E97" i="5"/>
  <c r="D97" i="5"/>
  <c r="F96" i="5"/>
  <c r="E96" i="5"/>
  <c r="D96" i="5"/>
  <c r="D78" i="5"/>
  <c r="D15" i="5"/>
  <c r="P142" i="5" l="1"/>
</calcChain>
</file>

<file path=xl/comments1.xml><?xml version="1.0" encoding="utf-8"?>
<comments xmlns="http://schemas.openxmlformats.org/spreadsheetml/2006/main">
  <authors>
    <author>Author</author>
  </authors>
  <commentList>
    <comment ref="E45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</commentList>
</comments>
</file>

<file path=xl/sharedStrings.xml><?xml version="1.0" encoding="utf-8"?>
<sst xmlns="http://schemas.openxmlformats.org/spreadsheetml/2006/main" count="660" uniqueCount="262">
  <si>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</si>
  <si>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</si>
  <si>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</si>
  <si>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</si>
  <si>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</si>
  <si>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</si>
  <si>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</si>
  <si>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</si>
  <si>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</si>
  <si>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</si>
  <si>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</si>
  <si>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</si>
  <si>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</si>
  <si>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</si>
  <si>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</si>
  <si>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Zakat Maal</t>
  </si>
  <si>
    <t>Infaq</t>
  </si>
  <si>
    <t>Sekretariat DPRD</t>
  </si>
  <si>
    <t>Inspektorat</t>
  </si>
  <si>
    <t>Dinas Pendidikan</t>
  </si>
  <si>
    <t>Dinas Kebudayaan, Pariwisata, Kepemudaan &amp; Olahraga</t>
  </si>
  <si>
    <t>Dinas Sosial, Pemberdayaan Perempuan &amp; Perlindungan Anak</t>
  </si>
  <si>
    <t>Dinas Perdagangan</t>
  </si>
  <si>
    <t>Dinas Komunikasi &amp; Informatika</t>
  </si>
  <si>
    <t>Dinas Perhubungan</t>
  </si>
  <si>
    <t>Dinas Pertanian &amp; Ketahanan Pangan</t>
  </si>
  <si>
    <t>Dinas Lingkungan Hidup</t>
  </si>
  <si>
    <t>Dinas Perpustakaan &amp; Kearsipan</t>
  </si>
  <si>
    <t>Badan Pendapatan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</si>
  <si>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</si>
  <si>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</si>
  <si>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</si>
  <si>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</si>
  <si>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</si>
  <si>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</si>
  <si>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Pengadilan Agama</t>
  </si>
  <si>
    <t>Pengadilan Negeri</t>
  </si>
  <si>
    <t>Kejaksaan Negeri</t>
  </si>
  <si>
    <t>LP Klas 1 Madiun</t>
  </si>
  <si>
    <t>PKPRI</t>
  </si>
  <si>
    <t>Pusdikbang SDM Perhutani</t>
  </si>
  <si>
    <t>PT. Pos Indonesia</t>
  </si>
  <si>
    <t>Badan Pertanahan</t>
  </si>
  <si>
    <t>Kantor Bea &amp; Cukai</t>
  </si>
  <si>
    <t>BPS</t>
  </si>
  <si>
    <t>Sekretariat KPU</t>
  </si>
  <si>
    <t>Gerbusholeh</t>
  </si>
  <si>
    <t>SMAN 2 Madiun</t>
  </si>
  <si>
    <t>SMAN 3 Madiun</t>
  </si>
  <si>
    <t>SMA Cokroaminoto</t>
  </si>
  <si>
    <t>SMA PSM</t>
  </si>
  <si>
    <t>SMKN 1 Madiun</t>
  </si>
  <si>
    <t>SMKN 3 Madiun</t>
  </si>
  <si>
    <t>SMKN 4 Madiun</t>
  </si>
  <si>
    <t>SMKN 5 Madiun</t>
  </si>
  <si>
    <t>SMK Sore</t>
  </si>
  <si>
    <t>SMK Industri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</si>
  <si>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</si>
  <si>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</si>
  <si>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</si>
  <si>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</si>
  <si>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</si>
  <si>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</si>
  <si>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</si>
  <si>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</si>
  <si>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</si>
  <si>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</si>
  <si>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</si>
  <si>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</si>
  <si>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</si>
  <si>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</si>
  <si>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</si>
  <si>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</si>
  <si>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</si>
  <si>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</si>
  <si>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</si>
  <si>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</si>
  <si>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</si>
  <si>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</si>
  <si>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</si>
  <si>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</si>
  <si>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</si>
  <si>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</si>
  <si>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</si>
  <si>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</si>
  <si>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</si>
  <si>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</si>
  <si>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</si>
  <si>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</si>
  <si>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</si>
  <si>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</si>
  <si>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</si>
  <si>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</si>
  <si>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</si>
  <si>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</si>
  <si>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</si>
  <si>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</si>
  <si>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</si>
  <si>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</si>
  <si>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</si>
  <si>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</si>
  <si>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</si>
  <si>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</si>
  <si>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</si>
  <si>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</si>
  <si>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</si>
  <si>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</si>
  <si>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</si>
  <si>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</si>
  <si>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</si>
  <si>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</si>
  <si>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</si>
  <si>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</si>
  <si>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</si>
  <si>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</si>
  <si>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</si>
  <si>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</si>
  <si>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</si>
  <si>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</si>
  <si>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</si>
  <si>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</si>
  <si>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</si>
  <si>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</si>
  <si>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</si>
  <si>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</si>
  <si>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</si>
  <si>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</si>
  <si>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</si>
  <si>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</si>
  <si>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SDI Al Husna</t>
  </si>
  <si>
    <t>DAFTAR PENERIMAAN ZIS DARI DERMAWAN MUSLIM</t>
  </si>
  <si>
    <t>NO.</t>
  </si>
  <si>
    <t>NAMA MUZAKKI</t>
  </si>
  <si>
    <t>APRIL</t>
  </si>
  <si>
    <t>MUNFIQ / MUSHODIQ</t>
  </si>
  <si>
    <t>ZAKAT MAAL</t>
  </si>
  <si>
    <t>B.</t>
  </si>
  <si>
    <t>INFAQ/SHODAQOH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</si>
  <si>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</si>
  <si>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</si>
  <si>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</si>
  <si>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</si>
  <si>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</si>
  <si>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</si>
  <si>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Sudjiati, S.Pd.I</t>
  </si>
  <si>
    <t>Nurwati, S.PdI</t>
  </si>
  <si>
    <t>Sriyaten, S.PdI</t>
  </si>
  <si>
    <t>A.</t>
  </si>
  <si>
    <t xml:space="preserve">SMK Kesehatan Aditapa </t>
  </si>
  <si>
    <t>Dandung (Bagian Umum)</t>
  </si>
  <si>
    <t>Eva (Perum Widodo Kencono Indah II Blok C9 Pandean)</t>
  </si>
  <si>
    <t>Drs. H. Nur Ramelan</t>
  </si>
  <si>
    <t>Warga RT 34/11 JL. Pesanggrahan Kel. Taman</t>
  </si>
  <si>
    <t>Sri Susilah Nur Hayati (Jl. Pesanggrahan 8 Mojorejo)</t>
  </si>
  <si>
    <t>Zawawi (JL. Terto Tejo Kel. Mojorejo)</t>
  </si>
  <si>
    <t>Ika Dhianawati, SH. MH. (Pengadilan Negeri)</t>
  </si>
  <si>
    <t>Wuryanti, SH. MH. (Pengadilan Negeri)</t>
  </si>
  <si>
    <t>Suprapto (Jl. Ploso No. 58 Kel. Oro-oro Ombo)</t>
  </si>
  <si>
    <t>Bekti Patria (Jl. Ploso No. 58 Kel. Oro-oro Ombo)</t>
  </si>
  <si>
    <t>Tumi (Jl. Ploso No. 58 Kel. Oro-oro Ombo)</t>
  </si>
  <si>
    <t>Rudy Dewanto (Hercules No. J5 Klegen)</t>
  </si>
  <si>
    <t>Pritaliana (Hercules No. J5 Klegen)</t>
  </si>
  <si>
    <t>Inda Raya AMS, SE, MIB (Wakil Walikota Madiun)</t>
  </si>
  <si>
    <t>H. Eddie Sanyoto, S.Sos. (BAZNAS Kota Madiun)</t>
  </si>
  <si>
    <t>Drs.H.M. Iskandar, M.Pd.I (BAZNAS Kota Madiun)</t>
  </si>
  <si>
    <t>Sunaryo, A.Ma (BAZNAS Kota Madiun)</t>
  </si>
  <si>
    <t>Sholatin (BAZNAS Kota Madiun)</t>
  </si>
  <si>
    <t>Alisofa (BAZNAS Kota Madiun)</t>
  </si>
  <si>
    <t>Sunari (Mojorejo)</t>
  </si>
  <si>
    <t>Amna Ananti R (BAZNAS Kota Madiun )</t>
  </si>
  <si>
    <t>Winarti (BAZNAS Kota Madiun )</t>
  </si>
  <si>
    <t>Arif Budiaji (BAZNAS Kota Madiun )</t>
  </si>
  <si>
    <t>Kayla Grista Permata</t>
  </si>
  <si>
    <t>Erlangga Akbar Abiyasa</t>
  </si>
  <si>
    <t>Komsun Samsudin (Dadugi Printing)</t>
  </si>
  <si>
    <t>Tri Kuat Wibowo (RM Sinar Baru Jl. D.I Panjaitan 32)</t>
  </si>
  <si>
    <t>Perumda Air Minum Tirta Taman Sari</t>
  </si>
  <si>
    <t>Perumda BPR. Bank Daerah</t>
  </si>
  <si>
    <t>Perumda Aneka Usaha</t>
  </si>
  <si>
    <t>Hamba Allah (Transfer)</t>
  </si>
  <si>
    <t>NAMA UPZ MASJID /</t>
  </si>
  <si>
    <t>SLBN Manisrejo</t>
  </si>
  <si>
    <t>DAFTAR PENERIMAAN ZAKAT, INFAQ/SHODAQOH DARI DINAS/KANTOR/BADAN/BAGIAN/BUMD DAN SEKOLAH</t>
  </si>
  <si>
    <t>Cahyo (RSUD Sogaten)</t>
  </si>
  <si>
    <t>Bagian Hukum</t>
  </si>
  <si>
    <t>Bagian Organisasi</t>
  </si>
  <si>
    <t>Bagian Umum</t>
  </si>
  <si>
    <t>Badan Keuangan &amp; Aset Daerah</t>
  </si>
  <si>
    <t>III</t>
  </si>
  <si>
    <t>IV</t>
  </si>
  <si>
    <t>C. MGMP SMK KOTA MADIUN</t>
  </si>
  <si>
    <t xml:space="preserve">Bagian Pemerintahan </t>
  </si>
  <si>
    <t>Bagian Pengadaan Barang/Jasa dan Adm.Pembangunan</t>
  </si>
  <si>
    <t>Dinas Tenaga Kerja, Koperasi Usaha Kecil dan Menengah</t>
  </si>
  <si>
    <t>Dinas Pekerjaan Umum &amp; Penataan Ruang</t>
  </si>
  <si>
    <t>Dinas Perumahan Rakyat &amp; Kawasan Pemukiman</t>
  </si>
  <si>
    <t>Satuan Polisi Pamong Praja dan Pemadam Kebakaran</t>
  </si>
  <si>
    <t>Badan Perencanaan, Penelitian &amp; Pengembangan  Daerah</t>
  </si>
  <si>
    <t>Badan Kepegawaian dan Pengembangan SDM</t>
  </si>
  <si>
    <t>Dinas Penanaman Modal dan Pelayanan Terpadu Satu Pintu</t>
  </si>
  <si>
    <t>Dinas Kependudukan &amp; Pencatatan Sipil</t>
  </si>
  <si>
    <t>Dinas Kesehatan, Pengendalian Penduduk &amp; KB</t>
  </si>
  <si>
    <t>DES</t>
  </si>
  <si>
    <t xml:space="preserve">Kantor Kementerian Agama </t>
  </si>
  <si>
    <t>Kantin Pemkot Madiun</t>
  </si>
  <si>
    <t>Yanto dan Yanti (Jl. Ciliwung Gg. II Taman)</t>
  </si>
  <si>
    <t>Gepi Dewanto (Ds. Mojorayung RT 25 RW 7)</t>
  </si>
  <si>
    <t>Gunawan (Jl. Maudara 12 RT 6 RW 2 Winongo)</t>
  </si>
  <si>
    <t>Aroem Anjani (Jl. Makam III Ds.Wayut Jiwan)</t>
  </si>
  <si>
    <t xml:space="preserve">Dadik </t>
  </si>
  <si>
    <t>UPZ Masjid Al Fatah Kel. Sukosari</t>
  </si>
  <si>
    <t>UPZ Masjid Al Muhajirin Kel. Sukosari</t>
  </si>
  <si>
    <t>UPZ Masjid Al Mujahidin Kel. Klegen</t>
  </si>
  <si>
    <t>UPZ Masjid Al Muhajirin Kel. Kanigoro</t>
  </si>
  <si>
    <t>Herman Fadali (Jl.Pagu Indah I No 9 Manisrejo)</t>
  </si>
  <si>
    <t>Erna Kusdiana (Jl. Sulawesi 19 Kartoharjo)</t>
  </si>
  <si>
    <t>Hery Purna Irawan (BAZNAS Kota Madiun)</t>
  </si>
  <si>
    <t>Bagian Perekonomian &amp; Kesejahteraan Rakyat</t>
  </si>
  <si>
    <t>Desta Fredy A (Ds.Klecorejo RT 11 RW 4 Madiun)</t>
  </si>
  <si>
    <t>Utomo (Ds. Tanjungrejo)</t>
  </si>
  <si>
    <t>Dheni Novia (Jl.Pagu Indah I No 9 Manisrejo)</t>
  </si>
  <si>
    <t>UPZ Masjid Hijratul Huda Kel. Kelun</t>
  </si>
  <si>
    <t>Bank Jatim Cabang Madiun</t>
  </si>
  <si>
    <t>Triana Rochmawati</t>
  </si>
  <si>
    <t>Riyan Nur Wahidah</t>
  </si>
  <si>
    <t>-</t>
  </si>
  <si>
    <t xml:space="preserve">                                     </t>
  </si>
  <si>
    <t>FEB</t>
  </si>
  <si>
    <t>KKG PAI SD KECAMATAN MANGUHARJO</t>
  </si>
  <si>
    <t xml:space="preserve">MAJELIS TAKLIM </t>
  </si>
  <si>
    <t xml:space="preserve">DAFTAR PENERIMAAN ZIS DARI UPZ MASJID DAN MAJELIS TAKLIM </t>
  </si>
  <si>
    <t>Majelis Ta'lim Syahidin</t>
  </si>
  <si>
    <t>Arif Gunanto (Pandugo Baru XII Blok S-7 Panjaringan Sari Surabaya)</t>
  </si>
  <si>
    <t>Bambang Sumartono (Jl. Diponegoro No. 5 Klegen)</t>
  </si>
  <si>
    <t>Rahayu (JL. Kunir NO. 23 Ngegong)</t>
  </si>
  <si>
    <t>Nuke (JL. Salak)</t>
  </si>
  <si>
    <t>Mujilah</t>
  </si>
  <si>
    <t>Drs. H. Maidi, SH.MM.M.Pd. (Wali Kota Madiun)</t>
  </si>
  <si>
    <t>Ir. Soeko Dwi Handiarto, MT (Sekretaris Daerah Kota Madiun)</t>
  </si>
  <si>
    <t>UPZ Masjid Jabal Rohman Kel.Madiun Lor</t>
  </si>
  <si>
    <t>UPZ Masjid Baitul Amal Kel. Josenan</t>
  </si>
  <si>
    <t>MTsN</t>
  </si>
  <si>
    <t>Addi Tri Nurwahyu, S.STP,M.Si (Pereko Kesra)</t>
  </si>
  <si>
    <t>A.M Diona Hardianto (Bank Jatim)</t>
  </si>
  <si>
    <t>Agustin Dwi Hardiani (Bank Jatim)</t>
  </si>
  <si>
    <t>Mukti Widodo (Bank Jatim)</t>
  </si>
  <si>
    <t>Jihanning Yudha Mayangsari (Bank Jatim)</t>
  </si>
  <si>
    <t>Puji Yunani (Bank Jatim)</t>
  </si>
  <si>
    <t>Lisa Rifani (Jl. Sri Rejeki No. 89 Madiun)</t>
  </si>
  <si>
    <t>UPZ Masjid Agung Baitul Hakim Madiun</t>
  </si>
  <si>
    <t>Alfit Rahmanu (RT 9 RW 2 Ds. Bakur Kec.Sawahan Madiun)</t>
  </si>
  <si>
    <t>MULAI 1 JANUARI 2022 - 30 SEPTEMBER 2022</t>
  </si>
  <si>
    <t>Resi NisasuciI (Jl. Setiaki 21 Madiun)</t>
  </si>
  <si>
    <t>H. Sukamto, SH.M.Hum. (BAZNAS Kota Madiun)</t>
  </si>
  <si>
    <t>Ahmad Kudhori, SE,M.Si, CTT. (BAZNAS Kota Madiun)</t>
  </si>
  <si>
    <t>Plato Mirza Gulam, ST (Jl. Pesanggrahan 5 Taman)</t>
  </si>
  <si>
    <t>Lutfi Rahman (BPN Kab. Madiun)</t>
  </si>
  <si>
    <t>Badi'ah (Winongo)</t>
  </si>
  <si>
    <t>Majelis Ta'lim Sabilal Muhtadin</t>
  </si>
  <si>
    <t>Mulai tanggal 1 Januari 2022 - 30 September 2022</t>
  </si>
  <si>
    <t>Mulai tanggal 1 Januari 2022 - 30  September 2022</t>
  </si>
  <si>
    <t>Mulai tanggal 1 Januari 2022 - 30 Septemberi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</si>
</sst>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Arial Narrow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 Narrow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name val="Arial Black"/>
      <family val="2"/>
    </font>
    <font>
      <sz val="11"/>
      <name val="Arial"/>
      <family val="2"/>
    </font>
    <font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 Narrow"/>
      <family val="2"/>
    </font>
    <font>
      <sz val="11"/>
      <color theme="0"/>
      <name val="Calibri"/>
      <family val="2"/>
      <scheme val="minor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0" xfId="0" applyFont="1"/>
    <xf numFmtId="0" fontId="2" fillId="0" borderId="0" xfId="0" applyFont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Border="1" applyAlignment="1"/>
    <xf numFmtId="164" fontId="9" fillId="3" borderId="0" xfId="0" applyNumberFormat="1" applyFont="1" applyFill="1" applyBorder="1" applyAlignment="1"/>
    <xf numFmtId="164" fontId="2" fillId="3" borderId="0" xfId="0" applyNumberFormat="1" applyFont="1" applyFill="1" applyBorder="1" applyAlignment="1"/>
    <xf numFmtId="0" fontId="10" fillId="3" borderId="0" xfId="0" applyFont="1" applyFill="1" applyBorder="1" applyAlignment="1"/>
    <xf numFmtId="164" fontId="10" fillId="3" borderId="0" xfId="0" applyNumberFormat="1" applyFont="1" applyFill="1" applyBorder="1" applyAlignment="1"/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centerContinuous"/>
    </xf>
    <xf numFmtId="164" fontId="9" fillId="3" borderId="0" xfId="0" applyNumberFormat="1" applyFont="1" applyFill="1" applyBorder="1"/>
    <xf numFmtId="0" fontId="10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Continuous"/>
    </xf>
    <xf numFmtId="0" fontId="9" fillId="3" borderId="0" xfId="0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Continuous"/>
    </xf>
    <xf numFmtId="0" fontId="15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Continuous"/>
    </xf>
    <xf numFmtId="164" fontId="10" fillId="3" borderId="5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/>
    <xf numFmtId="164" fontId="4" fillId="3" borderId="1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164" fontId="8" fillId="3" borderId="0" xfId="1" applyFont="1" applyFill="1" applyBorder="1" applyAlignment="1">
      <alignment horizontal="centerContinuous"/>
    </xf>
    <xf numFmtId="164" fontId="10" fillId="3" borderId="0" xfId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164" fontId="4" fillId="3" borderId="10" xfId="1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5" fillId="0" borderId="0" xfId="0" applyFont="1" applyAlignment="1">
      <alignment horizontal="centerContinuous"/>
    </xf>
    <xf numFmtId="0" fontId="25" fillId="3" borderId="0" xfId="0" applyFont="1" applyFill="1" applyAlignment="1"/>
    <xf numFmtId="0" fontId="6" fillId="0" borderId="0" xfId="0" applyFont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164" fontId="6" fillId="3" borderId="0" xfId="0" applyNumberFormat="1" applyFont="1" applyFill="1" applyBorder="1" applyAlignment="1"/>
    <xf numFmtId="164" fontId="4" fillId="3" borderId="1" xfId="1" applyFont="1" applyFill="1" applyBorder="1" applyAlignment="1">
      <alignment vertical="center"/>
    </xf>
    <xf numFmtId="0" fontId="25" fillId="3" borderId="0" xfId="0" applyFont="1" applyFill="1" applyBorder="1" applyAlignment="1">
      <alignment horizontal="centerContinuous"/>
    </xf>
    <xf numFmtId="164" fontId="4" fillId="3" borderId="6" xfId="1" applyFont="1" applyFill="1" applyBorder="1" applyAlignment="1">
      <alignment vertical="center"/>
    </xf>
    <xf numFmtId="164" fontId="6" fillId="3" borderId="1" xfId="1" applyFont="1" applyFill="1" applyBorder="1" applyAlignment="1">
      <alignment horizontal="center"/>
    </xf>
    <xf numFmtId="164" fontId="26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/>
    </xf>
    <xf numFmtId="164" fontId="6" fillId="3" borderId="7" xfId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64" fontId="4" fillId="3" borderId="0" xfId="0" applyNumberFormat="1" applyFont="1" applyFill="1" applyBorder="1" applyAlignment="1">
      <alignment vertical="center"/>
    </xf>
    <xf numFmtId="164" fontId="4" fillId="3" borderId="1" xfId="1" applyFont="1" applyFill="1" applyBorder="1"/>
    <xf numFmtId="164" fontId="29" fillId="3" borderId="5" xfId="0" applyNumberFormat="1" applyFont="1" applyFill="1" applyBorder="1" applyAlignment="1">
      <alignment horizontal="center"/>
    </xf>
    <xf numFmtId="164" fontId="29" fillId="3" borderId="0" xfId="0" applyNumberFormat="1" applyFont="1" applyFill="1" applyBorder="1" applyAlignment="1">
      <alignment horizontal="center"/>
    </xf>
    <xf numFmtId="0" fontId="35" fillId="0" borderId="0" xfId="0" applyFont="1"/>
    <xf numFmtId="0" fontId="31" fillId="0" borderId="13" xfId="0" applyFont="1" applyBorder="1" applyAlignment="1">
      <alignment horizontal="left"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1" xfId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Continuous"/>
    </xf>
    <xf numFmtId="0" fontId="14" fillId="3" borderId="0" xfId="0" applyFont="1" applyFill="1" applyBorder="1" applyAlignment="1"/>
    <xf numFmtId="0" fontId="9" fillId="3" borderId="0" xfId="0" applyFont="1" applyFill="1" applyAlignment="1"/>
    <xf numFmtId="164" fontId="4" fillId="3" borderId="7" xfId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6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Continuous"/>
    </xf>
    <xf numFmtId="0" fontId="6" fillId="3" borderId="0" xfId="0" applyFont="1" applyFill="1" applyAlignment="1">
      <alignment vertical="center"/>
    </xf>
    <xf numFmtId="164" fontId="4" fillId="3" borderId="8" xfId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64" fontId="4" fillId="3" borderId="0" xfId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28" fillId="3" borderId="0" xfId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164" fontId="23" fillId="3" borderId="0" xfId="0" applyNumberFormat="1" applyFont="1" applyFill="1" applyBorder="1"/>
    <xf numFmtId="164" fontId="27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164" fontId="21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164" fontId="28" fillId="3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/>
    </xf>
    <xf numFmtId="0" fontId="8" fillId="3" borderId="10" xfId="0" applyFont="1" applyFill="1" applyBorder="1" applyAlignment="1">
      <alignment horizontal="centerContinuous" vertical="center"/>
    </xf>
    <xf numFmtId="0" fontId="8" fillId="3" borderId="11" xfId="0" applyFont="1" applyFill="1" applyBorder="1" applyAlignment="1">
      <alignment horizontal="centerContinuous" vertical="center"/>
    </xf>
    <xf numFmtId="164" fontId="8" fillId="3" borderId="0" xfId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164" fontId="28" fillId="3" borderId="0" xfId="0" applyNumberFormat="1" applyFont="1" applyFill="1" applyBorder="1"/>
    <xf numFmtId="0" fontId="30" fillId="3" borderId="0" xfId="0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left" vertical="center"/>
    </xf>
    <xf numFmtId="164" fontId="33" fillId="3" borderId="0" xfId="1" applyFont="1" applyFill="1" applyBorder="1" applyAlignment="1">
      <alignment horizontal="centerContinuous"/>
    </xf>
    <xf numFmtId="164" fontId="32" fillId="3" borderId="0" xfId="1" applyFont="1" applyFill="1" applyBorder="1" applyAlignment="1">
      <alignment horizontal="center"/>
    </xf>
    <xf numFmtId="164" fontId="34" fillId="3" borderId="0" xfId="0" applyNumberFormat="1" applyFont="1" applyFill="1" applyBorder="1" applyAlignment="1">
      <alignment horizontal="center"/>
    </xf>
    <xf numFmtId="164" fontId="32" fillId="3" borderId="0" xfId="0" applyNumberFormat="1" applyFont="1" applyFill="1" applyBorder="1" applyAlignment="1">
      <alignment horizontal="center"/>
    </xf>
    <xf numFmtId="0" fontId="35" fillId="3" borderId="0" xfId="0" applyFont="1" applyFill="1" applyBorder="1"/>
    <xf numFmtId="0" fontId="35" fillId="3" borderId="0" xfId="0" applyFont="1" applyFill="1"/>
    <xf numFmtId="164" fontId="15" fillId="0" borderId="0" xfId="0" applyNumberFormat="1" applyFont="1"/>
    <xf numFmtId="164" fontId="15" fillId="0" borderId="0" xfId="1" applyNumberFormat="1" applyFont="1"/>
    <xf numFmtId="164" fontId="15" fillId="0" borderId="0" xfId="1" applyFont="1"/>
    <xf numFmtId="164" fontId="15" fillId="3" borderId="0" xfId="1" applyFont="1" applyFill="1"/>
    <xf numFmtId="164" fontId="4" fillId="0" borderId="1" xfId="1" applyFont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164" fontId="4" fillId="3" borderId="6" xfId="1" applyFont="1" applyFill="1" applyBorder="1" applyAlignment="1">
      <alignment horizontal="left" vertical="center" shrinkToFit="1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3" xfId="1" applyFont="1" applyFill="1" applyBorder="1" applyAlignment="1">
      <alignment horizontal="left" vertical="center"/>
    </xf>
    <xf numFmtId="164" fontId="4" fillId="3" borderId="10" xfId="1" applyFont="1" applyFill="1" applyBorder="1" applyAlignment="1">
      <alignment horizontal="left" vertical="center" shrinkToFit="1"/>
    </xf>
    <xf numFmtId="164" fontId="10" fillId="3" borderId="11" xfId="0" applyNumberFormat="1" applyFont="1" applyFill="1" applyBorder="1" applyAlignment="1">
      <alignment horizontal="center"/>
    </xf>
    <xf numFmtId="164" fontId="4" fillId="3" borderId="6" xfId="1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64" fontId="7" fillId="3" borderId="5" xfId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Continuous"/>
    </xf>
    <xf numFmtId="0" fontId="6" fillId="3" borderId="11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164" fontId="4" fillId="3" borderId="1" xfId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36" fillId="3" borderId="1" xfId="1" applyFont="1" applyFill="1" applyBorder="1" applyAlignment="1">
      <alignment horizontal="left" vertical="center" shrinkToFit="1"/>
    </xf>
    <xf numFmtId="164" fontId="17" fillId="3" borderId="1" xfId="1" applyFont="1" applyFill="1" applyBorder="1" applyAlignment="1">
      <alignment horizontal="left" vertical="center" shrinkToFit="1"/>
    </xf>
    <xf numFmtId="164" fontId="28" fillId="3" borderId="1" xfId="1" applyFont="1" applyFill="1" applyBorder="1" applyAlignment="1">
      <alignment horizontal="left" vertical="center"/>
    </xf>
    <xf numFmtId="164" fontId="4" fillId="3" borderId="6" xfId="1" applyFont="1" applyFill="1" applyBorder="1" applyAlignment="1">
      <alignment horizontal="left" vertical="center"/>
    </xf>
    <xf numFmtId="164" fontId="4" fillId="3" borderId="4" xfId="1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164" fontId="4" fillId="3" borderId="11" xfId="0" applyNumberFormat="1" applyFont="1" applyFill="1" applyBorder="1" applyAlignment="1">
      <alignment horizontal="left" vertical="center"/>
    </xf>
    <xf numFmtId="164" fontId="4" fillId="3" borderId="14" xfId="0" applyNumberFormat="1" applyFont="1" applyFill="1" applyBorder="1" applyAlignment="1">
      <alignment horizontal="left" vertical="center"/>
    </xf>
    <xf numFmtId="164" fontId="28" fillId="3" borderId="7" xfId="0" applyNumberFormat="1" applyFont="1" applyFill="1" applyBorder="1" applyAlignment="1">
      <alignment horizontal="left" vertical="center"/>
    </xf>
    <xf numFmtId="164" fontId="6" fillId="3" borderId="6" xfId="1" applyFont="1" applyFill="1" applyBorder="1" applyAlignment="1">
      <alignment horizontal="left" vertical="center"/>
    </xf>
    <xf numFmtId="164" fontId="4" fillId="3" borderId="12" xfId="0" applyNumberFormat="1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4" fontId="17" fillId="3" borderId="10" xfId="1" applyFont="1" applyFill="1" applyBorder="1" applyAlignment="1">
      <alignment horizontal="left" vertical="center" shrinkToFit="1"/>
    </xf>
    <xf numFmtId="164" fontId="4" fillId="3" borderId="6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3" borderId="1" xfId="1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3" borderId="2" xfId="1" applyFont="1" applyFill="1" applyBorder="1" applyAlignment="1">
      <alignment horizontal="left" vertical="center"/>
    </xf>
    <xf numFmtId="164" fontId="4" fillId="3" borderId="3" xfId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4" fillId="3" borderId="4" xfId="1" applyFont="1" applyFill="1" applyBorder="1" applyAlignment="1">
      <alignment horizontal="left" vertical="center"/>
    </xf>
    <xf numFmtId="0" fontId="15" fillId="3" borderId="4" xfId="0" applyFont="1" applyFill="1" applyBorder="1"/>
    <xf numFmtId="0" fontId="15" fillId="3" borderId="3" xfId="0" applyFont="1" applyFill="1" applyBorder="1"/>
    <xf numFmtId="0" fontId="6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/>
    </xf>
    <xf numFmtId="164" fontId="4" fillId="3" borderId="6" xfId="1" applyFont="1" applyFill="1" applyBorder="1" applyAlignment="1">
      <alignment horizontal="left" vertical="center"/>
    </xf>
    <xf numFmtId="164" fontId="4" fillId="3" borderId="7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105</xdr:row>
      <xdr:rowOff>0</xdr:rowOff>
    </xdr:from>
    <xdr:to>
      <xdr:col>10</xdr:col>
      <xdr:colOff>365379</xdr:colOff>
      <xdr:row>105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04965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105</xdr:row>
      <xdr:rowOff>0</xdr:rowOff>
    </xdr:from>
    <xdr:to>
      <xdr:col>10</xdr:col>
      <xdr:colOff>365379</xdr:colOff>
      <xdr:row>105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04965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105</xdr:row>
      <xdr:rowOff>0</xdr:rowOff>
    </xdr:from>
    <xdr:to>
      <xdr:col>10</xdr:col>
      <xdr:colOff>365379</xdr:colOff>
      <xdr:row>105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104965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105</xdr:row>
      <xdr:rowOff>0</xdr:rowOff>
    </xdr:from>
    <xdr:to>
      <xdr:col>10</xdr:col>
      <xdr:colOff>365379</xdr:colOff>
      <xdr:row>105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4965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21729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21729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90</xdr:row>
      <xdr:rowOff>171450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13252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121729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21729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105</xdr:row>
      <xdr:rowOff>0</xdr:rowOff>
    </xdr:from>
    <xdr:to>
      <xdr:col>11</xdr:col>
      <xdr:colOff>365379</xdr:colOff>
      <xdr:row>105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113252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105</xdr:row>
      <xdr:rowOff>0</xdr:rowOff>
    </xdr:from>
    <xdr:to>
      <xdr:col>11</xdr:col>
      <xdr:colOff>365379</xdr:colOff>
      <xdr:row>105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13252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105</xdr:row>
      <xdr:rowOff>0</xdr:rowOff>
    </xdr:from>
    <xdr:to>
      <xdr:col>11</xdr:col>
      <xdr:colOff>365379</xdr:colOff>
      <xdr:row>105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113252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105</xdr:row>
      <xdr:rowOff>0</xdr:rowOff>
    </xdr:from>
    <xdr:to>
      <xdr:col>11</xdr:col>
      <xdr:colOff>365379</xdr:colOff>
      <xdr:row>105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113252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0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4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136017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365379</xdr:colOff>
      <xdr:row>105</xdr:row>
      <xdr:rowOff>36501</xdr:rowOff>
    </xdr:to>
    <xdr:sp macro="" textlink="">
      <xdr:nvSpPr>
        <xdr:cNvPr id="50" name="Rectangle 2"/>
        <xdr:cNvSpPr>
          <a:spLocks noChangeArrowheads="1"/>
        </xdr:cNvSpPr>
      </xdr:nvSpPr>
      <xdr:spPr bwMode="auto">
        <a:xfrm>
          <a:off x="121729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365379</xdr:colOff>
      <xdr:row>105</xdr:row>
      <xdr:rowOff>36501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121729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365379</xdr:colOff>
      <xdr:row>105</xdr:row>
      <xdr:rowOff>36501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121729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365379</xdr:colOff>
      <xdr:row>105</xdr:row>
      <xdr:rowOff>36501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12172950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4" name="Rectangle 2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113252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56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1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1360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6" name="Rectangle 2"/>
        <xdr:cNvSpPr>
          <a:spLocks noChangeArrowheads="1"/>
        </xdr:cNvSpPr>
      </xdr:nvSpPr>
      <xdr:spPr bwMode="auto">
        <a:xfrm>
          <a:off x="1360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7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3744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3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7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333375</xdr:colOff>
      <xdr:row>105</xdr:row>
      <xdr:rowOff>85725</xdr:rowOff>
    </xdr:to>
    <xdr:sp macro="" textlink="">
      <xdr:nvSpPr>
        <xdr:cNvPr id="88" name="Rectangle 2"/>
        <xdr:cNvSpPr>
          <a:spLocks noChangeArrowheads="1"/>
        </xdr:cNvSpPr>
      </xdr:nvSpPr>
      <xdr:spPr bwMode="auto">
        <a:xfrm>
          <a:off x="12172950" y="20554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333375</xdr:colOff>
      <xdr:row>105</xdr:row>
      <xdr:rowOff>85725</xdr:rowOff>
    </xdr:to>
    <xdr:sp macro="" textlink="">
      <xdr:nvSpPr>
        <xdr:cNvPr id="89" name="Rectangle 2"/>
        <xdr:cNvSpPr>
          <a:spLocks noChangeArrowheads="1"/>
        </xdr:cNvSpPr>
      </xdr:nvSpPr>
      <xdr:spPr bwMode="auto">
        <a:xfrm>
          <a:off x="12172950" y="20935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333375</xdr:colOff>
      <xdr:row>105</xdr:row>
      <xdr:rowOff>114300</xdr:rowOff>
    </xdr:to>
    <xdr:sp macro="" textlink="">
      <xdr:nvSpPr>
        <xdr:cNvPr id="90" name="Rectangle 2"/>
        <xdr:cNvSpPr>
          <a:spLocks noChangeArrowheads="1"/>
        </xdr:cNvSpPr>
      </xdr:nvSpPr>
      <xdr:spPr bwMode="auto">
        <a:xfrm>
          <a:off x="12172950" y="20935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333375</xdr:colOff>
      <xdr:row>105</xdr:row>
      <xdr:rowOff>114300</xdr:rowOff>
    </xdr:to>
    <xdr:sp macro="" textlink="">
      <xdr:nvSpPr>
        <xdr:cNvPr id="91" name="Rectangle 90"/>
        <xdr:cNvSpPr>
          <a:spLocks noChangeArrowheads="1"/>
        </xdr:cNvSpPr>
      </xdr:nvSpPr>
      <xdr:spPr bwMode="auto">
        <a:xfrm>
          <a:off x="12172950" y="20935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111</xdr:row>
      <xdr:rowOff>0</xdr:rowOff>
    </xdr:from>
    <xdr:to>
      <xdr:col>12</xdr:col>
      <xdr:colOff>365379</xdr:colOff>
      <xdr:row>111</xdr:row>
      <xdr:rowOff>36501</xdr:rowOff>
    </xdr:to>
    <xdr:sp macro="" textlink="">
      <xdr:nvSpPr>
        <xdr:cNvPr id="92" name="Rectangle 2"/>
        <xdr:cNvSpPr>
          <a:spLocks noChangeArrowheads="1"/>
        </xdr:cNvSpPr>
      </xdr:nvSpPr>
      <xdr:spPr bwMode="auto">
        <a:xfrm>
          <a:off x="12172950" y="23517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111</xdr:row>
      <xdr:rowOff>0</xdr:rowOff>
    </xdr:from>
    <xdr:to>
      <xdr:col>12</xdr:col>
      <xdr:colOff>365379</xdr:colOff>
      <xdr:row>111</xdr:row>
      <xdr:rowOff>36501</xdr:rowOff>
    </xdr:to>
    <xdr:sp macro="" textlink="">
      <xdr:nvSpPr>
        <xdr:cNvPr id="93" name="Rectangle 92"/>
        <xdr:cNvSpPr>
          <a:spLocks noChangeArrowheads="1"/>
        </xdr:cNvSpPr>
      </xdr:nvSpPr>
      <xdr:spPr bwMode="auto">
        <a:xfrm>
          <a:off x="12172950" y="23517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111</xdr:row>
      <xdr:rowOff>0</xdr:rowOff>
    </xdr:from>
    <xdr:to>
      <xdr:col>12</xdr:col>
      <xdr:colOff>365379</xdr:colOff>
      <xdr:row>111</xdr:row>
      <xdr:rowOff>36501</xdr:rowOff>
    </xdr:to>
    <xdr:sp macro="" textlink="">
      <xdr:nvSpPr>
        <xdr:cNvPr id="94" name="Rectangle 2"/>
        <xdr:cNvSpPr>
          <a:spLocks noChangeArrowheads="1"/>
        </xdr:cNvSpPr>
      </xdr:nvSpPr>
      <xdr:spPr bwMode="auto">
        <a:xfrm>
          <a:off x="12172950" y="23517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111</xdr:row>
      <xdr:rowOff>0</xdr:rowOff>
    </xdr:from>
    <xdr:to>
      <xdr:col>12</xdr:col>
      <xdr:colOff>365379</xdr:colOff>
      <xdr:row>111</xdr:row>
      <xdr:rowOff>36501</xdr:rowOff>
    </xdr:to>
    <xdr:sp macro="" textlink="">
      <xdr:nvSpPr>
        <xdr:cNvPr id="95" name="Rectangle 94"/>
        <xdr:cNvSpPr>
          <a:spLocks noChangeArrowheads="1"/>
        </xdr:cNvSpPr>
      </xdr:nvSpPr>
      <xdr:spPr bwMode="auto">
        <a:xfrm>
          <a:off x="12172950" y="23517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105</xdr:row>
      <xdr:rowOff>0</xdr:rowOff>
    </xdr:from>
    <xdr:to>
      <xdr:col>12</xdr:col>
      <xdr:colOff>333375</xdr:colOff>
      <xdr:row>105</xdr:row>
      <xdr:rowOff>114300</xdr:rowOff>
    </xdr:to>
    <xdr:sp macro="" textlink="">
      <xdr:nvSpPr>
        <xdr:cNvPr id="96" name="Rectangle 2"/>
        <xdr:cNvSpPr>
          <a:spLocks noChangeArrowheads="1"/>
        </xdr:cNvSpPr>
      </xdr:nvSpPr>
      <xdr:spPr bwMode="auto">
        <a:xfrm>
          <a:off x="12172950" y="20935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0</xdr:rowOff>
    </xdr:from>
    <xdr:to>
      <xdr:col>12</xdr:col>
      <xdr:colOff>333375</xdr:colOff>
      <xdr:row>138</xdr:row>
      <xdr:rowOff>85725</xdr:rowOff>
    </xdr:to>
    <xdr:sp macro="" textlink="">
      <xdr:nvSpPr>
        <xdr:cNvPr id="97" name="Rectangle 2"/>
        <xdr:cNvSpPr>
          <a:spLocks noChangeArrowheads="1"/>
        </xdr:cNvSpPr>
      </xdr:nvSpPr>
      <xdr:spPr bwMode="auto">
        <a:xfrm>
          <a:off x="12172950" y="32175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0</xdr:rowOff>
    </xdr:from>
    <xdr:to>
      <xdr:col>12</xdr:col>
      <xdr:colOff>333375</xdr:colOff>
      <xdr:row>138</xdr:row>
      <xdr:rowOff>85725</xdr:rowOff>
    </xdr:to>
    <xdr:sp macro="" textlink="">
      <xdr:nvSpPr>
        <xdr:cNvPr id="98" name="Rectangle 2"/>
        <xdr:cNvSpPr>
          <a:spLocks noChangeArrowheads="1"/>
        </xdr:cNvSpPr>
      </xdr:nvSpPr>
      <xdr:spPr bwMode="auto">
        <a:xfrm>
          <a:off x="12172950" y="32175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85725</xdr:rowOff>
    </xdr:from>
    <xdr:to>
      <xdr:col>12</xdr:col>
      <xdr:colOff>333375</xdr:colOff>
      <xdr:row>138</xdr:row>
      <xdr:rowOff>171450</xdr:rowOff>
    </xdr:to>
    <xdr:sp macro="" textlink="">
      <xdr:nvSpPr>
        <xdr:cNvPr id="99" name="Rectangle 2"/>
        <xdr:cNvSpPr>
          <a:spLocks noChangeArrowheads="1"/>
        </xdr:cNvSpPr>
      </xdr:nvSpPr>
      <xdr:spPr bwMode="auto">
        <a:xfrm>
          <a:off x="12172950" y="3255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85725</xdr:rowOff>
    </xdr:from>
    <xdr:to>
      <xdr:col>12</xdr:col>
      <xdr:colOff>333375</xdr:colOff>
      <xdr:row>138</xdr:row>
      <xdr:rowOff>171450</xdr:rowOff>
    </xdr:to>
    <xdr:sp macro="" textlink="">
      <xdr:nvSpPr>
        <xdr:cNvPr id="100" name="Rectangle 2"/>
        <xdr:cNvSpPr>
          <a:spLocks noChangeArrowheads="1"/>
        </xdr:cNvSpPr>
      </xdr:nvSpPr>
      <xdr:spPr bwMode="auto">
        <a:xfrm>
          <a:off x="12172950" y="3255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85725</xdr:rowOff>
    </xdr:from>
    <xdr:to>
      <xdr:col>12</xdr:col>
      <xdr:colOff>333375</xdr:colOff>
      <xdr:row>139</xdr:row>
      <xdr:rowOff>9525</xdr:rowOff>
    </xdr:to>
    <xdr:sp macro="" textlink="">
      <xdr:nvSpPr>
        <xdr:cNvPr id="101" name="Rectangle 2"/>
        <xdr:cNvSpPr>
          <a:spLocks noChangeArrowheads="1"/>
        </xdr:cNvSpPr>
      </xdr:nvSpPr>
      <xdr:spPr bwMode="auto">
        <a:xfrm>
          <a:off x="12172950" y="3255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85725</xdr:rowOff>
    </xdr:from>
    <xdr:to>
      <xdr:col>12</xdr:col>
      <xdr:colOff>333375</xdr:colOff>
      <xdr:row>139</xdr:row>
      <xdr:rowOff>9525</xdr:rowOff>
    </xdr:to>
    <xdr:sp macro="" textlink="">
      <xdr:nvSpPr>
        <xdr:cNvPr id="102" name="Rectangle 101"/>
        <xdr:cNvSpPr>
          <a:spLocks noChangeArrowheads="1"/>
        </xdr:cNvSpPr>
      </xdr:nvSpPr>
      <xdr:spPr bwMode="auto">
        <a:xfrm>
          <a:off x="12172950" y="3255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152</xdr:row>
      <xdr:rowOff>0</xdr:rowOff>
    </xdr:from>
    <xdr:to>
      <xdr:col>12</xdr:col>
      <xdr:colOff>365379</xdr:colOff>
      <xdr:row>152</xdr:row>
      <xdr:rowOff>36501</xdr:rowOff>
    </xdr:to>
    <xdr:sp macro="" textlink="">
      <xdr:nvSpPr>
        <xdr:cNvPr id="103" name="Rectangle 2"/>
        <xdr:cNvSpPr>
          <a:spLocks noChangeArrowheads="1"/>
        </xdr:cNvSpPr>
      </xdr:nvSpPr>
      <xdr:spPr bwMode="auto">
        <a:xfrm>
          <a:off x="12172950" y="3513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152</xdr:row>
      <xdr:rowOff>0</xdr:rowOff>
    </xdr:from>
    <xdr:to>
      <xdr:col>12</xdr:col>
      <xdr:colOff>365379</xdr:colOff>
      <xdr:row>152</xdr:row>
      <xdr:rowOff>36501</xdr:rowOff>
    </xdr:to>
    <xdr:sp macro="" textlink="">
      <xdr:nvSpPr>
        <xdr:cNvPr id="104" name="Rectangle 103"/>
        <xdr:cNvSpPr>
          <a:spLocks noChangeArrowheads="1"/>
        </xdr:cNvSpPr>
      </xdr:nvSpPr>
      <xdr:spPr bwMode="auto">
        <a:xfrm>
          <a:off x="12172950" y="3513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152</xdr:row>
      <xdr:rowOff>0</xdr:rowOff>
    </xdr:from>
    <xdr:to>
      <xdr:col>12</xdr:col>
      <xdr:colOff>365379</xdr:colOff>
      <xdr:row>152</xdr:row>
      <xdr:rowOff>36501</xdr:rowOff>
    </xdr:to>
    <xdr:sp macro="" textlink="">
      <xdr:nvSpPr>
        <xdr:cNvPr id="105" name="Rectangle 2"/>
        <xdr:cNvSpPr>
          <a:spLocks noChangeArrowheads="1"/>
        </xdr:cNvSpPr>
      </xdr:nvSpPr>
      <xdr:spPr bwMode="auto">
        <a:xfrm>
          <a:off x="12172950" y="3513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152</xdr:row>
      <xdr:rowOff>0</xdr:rowOff>
    </xdr:from>
    <xdr:to>
      <xdr:col>12</xdr:col>
      <xdr:colOff>365379</xdr:colOff>
      <xdr:row>152</xdr:row>
      <xdr:rowOff>36501</xdr:rowOff>
    </xdr:to>
    <xdr:sp macro="" textlink="">
      <xdr:nvSpPr>
        <xdr:cNvPr id="106" name="Rectangle 105"/>
        <xdr:cNvSpPr>
          <a:spLocks noChangeArrowheads="1"/>
        </xdr:cNvSpPr>
      </xdr:nvSpPr>
      <xdr:spPr bwMode="auto">
        <a:xfrm>
          <a:off x="12172950" y="3513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138</xdr:row>
      <xdr:rowOff>85725</xdr:rowOff>
    </xdr:from>
    <xdr:to>
      <xdr:col>12</xdr:col>
      <xdr:colOff>333375</xdr:colOff>
      <xdr:row>139</xdr:row>
      <xdr:rowOff>9525</xdr:rowOff>
    </xdr:to>
    <xdr:sp macro="" textlink="">
      <xdr:nvSpPr>
        <xdr:cNvPr id="107" name="Rectangle 2"/>
        <xdr:cNvSpPr>
          <a:spLocks noChangeArrowheads="1"/>
        </xdr:cNvSpPr>
      </xdr:nvSpPr>
      <xdr:spPr bwMode="auto">
        <a:xfrm>
          <a:off x="12172950" y="3255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151</xdr:row>
      <xdr:rowOff>85725</xdr:rowOff>
    </xdr:from>
    <xdr:to>
      <xdr:col>12</xdr:col>
      <xdr:colOff>333375</xdr:colOff>
      <xdr:row>151</xdr:row>
      <xdr:rowOff>171450</xdr:rowOff>
    </xdr:to>
    <xdr:sp macro="" textlink="">
      <xdr:nvSpPr>
        <xdr:cNvPr id="108" name="Rectangle 2"/>
        <xdr:cNvSpPr>
          <a:spLocks noChangeArrowheads="1"/>
        </xdr:cNvSpPr>
      </xdr:nvSpPr>
      <xdr:spPr bwMode="auto">
        <a:xfrm>
          <a:off x="12172950" y="35032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151</xdr:row>
      <xdr:rowOff>85725</xdr:rowOff>
    </xdr:from>
    <xdr:to>
      <xdr:col>12</xdr:col>
      <xdr:colOff>333375</xdr:colOff>
      <xdr:row>151</xdr:row>
      <xdr:rowOff>171450</xdr:rowOff>
    </xdr:to>
    <xdr:sp macro="" textlink="">
      <xdr:nvSpPr>
        <xdr:cNvPr id="109" name="Rectangle 2"/>
        <xdr:cNvSpPr>
          <a:spLocks noChangeArrowheads="1"/>
        </xdr:cNvSpPr>
      </xdr:nvSpPr>
      <xdr:spPr bwMode="auto">
        <a:xfrm>
          <a:off x="12172950" y="35032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153</xdr:row>
      <xdr:rowOff>85725</xdr:rowOff>
    </xdr:from>
    <xdr:to>
      <xdr:col>12</xdr:col>
      <xdr:colOff>333375</xdr:colOff>
      <xdr:row>153</xdr:row>
      <xdr:rowOff>171450</xdr:rowOff>
    </xdr:to>
    <xdr:sp macro="" textlink="">
      <xdr:nvSpPr>
        <xdr:cNvPr id="110" name="Rectangle 2"/>
        <xdr:cNvSpPr>
          <a:spLocks noChangeArrowheads="1"/>
        </xdr:cNvSpPr>
      </xdr:nvSpPr>
      <xdr:spPr bwMode="auto">
        <a:xfrm>
          <a:off x="12172950" y="35413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153</xdr:row>
      <xdr:rowOff>85725</xdr:rowOff>
    </xdr:from>
    <xdr:to>
      <xdr:col>12</xdr:col>
      <xdr:colOff>333375</xdr:colOff>
      <xdr:row>153</xdr:row>
      <xdr:rowOff>171450</xdr:rowOff>
    </xdr:to>
    <xdr:sp macro="" textlink="">
      <xdr:nvSpPr>
        <xdr:cNvPr id="111" name="Rectangle 2"/>
        <xdr:cNvSpPr>
          <a:spLocks noChangeArrowheads="1"/>
        </xdr:cNvSpPr>
      </xdr:nvSpPr>
      <xdr:spPr bwMode="auto">
        <a:xfrm>
          <a:off x="12172950" y="35413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153</xdr:row>
      <xdr:rowOff>85725</xdr:rowOff>
    </xdr:from>
    <xdr:to>
      <xdr:col>12</xdr:col>
      <xdr:colOff>333375</xdr:colOff>
      <xdr:row>154</xdr:row>
      <xdr:rowOff>9525</xdr:rowOff>
    </xdr:to>
    <xdr:sp macro="" textlink="">
      <xdr:nvSpPr>
        <xdr:cNvPr id="112" name="Rectangle 2"/>
        <xdr:cNvSpPr>
          <a:spLocks noChangeArrowheads="1"/>
        </xdr:cNvSpPr>
      </xdr:nvSpPr>
      <xdr:spPr bwMode="auto">
        <a:xfrm>
          <a:off x="12172950" y="35413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153</xdr:row>
      <xdr:rowOff>85725</xdr:rowOff>
    </xdr:from>
    <xdr:to>
      <xdr:col>12</xdr:col>
      <xdr:colOff>333375</xdr:colOff>
      <xdr:row>154</xdr:row>
      <xdr:rowOff>9525</xdr:rowOff>
    </xdr:to>
    <xdr:sp macro="" textlink="">
      <xdr:nvSpPr>
        <xdr:cNvPr id="113" name="Rectangle 112"/>
        <xdr:cNvSpPr>
          <a:spLocks noChangeArrowheads="1"/>
        </xdr:cNvSpPr>
      </xdr:nvSpPr>
      <xdr:spPr bwMode="auto">
        <a:xfrm>
          <a:off x="12172950" y="35413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167</xdr:row>
      <xdr:rowOff>0</xdr:rowOff>
    </xdr:from>
    <xdr:to>
      <xdr:col>12</xdr:col>
      <xdr:colOff>365379</xdr:colOff>
      <xdr:row>167</xdr:row>
      <xdr:rowOff>36501</xdr:rowOff>
    </xdr:to>
    <xdr:sp macro="" textlink="">
      <xdr:nvSpPr>
        <xdr:cNvPr id="114" name="Rectangle 2"/>
        <xdr:cNvSpPr>
          <a:spLocks noChangeArrowheads="1"/>
        </xdr:cNvSpPr>
      </xdr:nvSpPr>
      <xdr:spPr bwMode="auto">
        <a:xfrm>
          <a:off x="12172950" y="37995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167</xdr:row>
      <xdr:rowOff>0</xdr:rowOff>
    </xdr:from>
    <xdr:to>
      <xdr:col>12</xdr:col>
      <xdr:colOff>365379</xdr:colOff>
      <xdr:row>167</xdr:row>
      <xdr:rowOff>36501</xdr:rowOff>
    </xdr:to>
    <xdr:sp macro="" textlink="">
      <xdr:nvSpPr>
        <xdr:cNvPr id="115" name="Rectangle 114"/>
        <xdr:cNvSpPr>
          <a:spLocks noChangeArrowheads="1"/>
        </xdr:cNvSpPr>
      </xdr:nvSpPr>
      <xdr:spPr bwMode="auto">
        <a:xfrm>
          <a:off x="12172950" y="37995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167</xdr:row>
      <xdr:rowOff>0</xdr:rowOff>
    </xdr:from>
    <xdr:to>
      <xdr:col>12</xdr:col>
      <xdr:colOff>365379</xdr:colOff>
      <xdr:row>167</xdr:row>
      <xdr:rowOff>36501</xdr:rowOff>
    </xdr:to>
    <xdr:sp macro="" textlink="">
      <xdr:nvSpPr>
        <xdr:cNvPr id="116" name="Rectangle 2"/>
        <xdr:cNvSpPr>
          <a:spLocks noChangeArrowheads="1"/>
        </xdr:cNvSpPr>
      </xdr:nvSpPr>
      <xdr:spPr bwMode="auto">
        <a:xfrm>
          <a:off x="12172950" y="37995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167</xdr:row>
      <xdr:rowOff>0</xdr:rowOff>
    </xdr:from>
    <xdr:to>
      <xdr:col>12</xdr:col>
      <xdr:colOff>365379</xdr:colOff>
      <xdr:row>167</xdr:row>
      <xdr:rowOff>36501</xdr:rowOff>
    </xdr:to>
    <xdr:sp macro="" textlink="">
      <xdr:nvSpPr>
        <xdr:cNvPr id="117" name="Rectangle 116"/>
        <xdr:cNvSpPr>
          <a:spLocks noChangeArrowheads="1"/>
        </xdr:cNvSpPr>
      </xdr:nvSpPr>
      <xdr:spPr bwMode="auto">
        <a:xfrm>
          <a:off x="12172950" y="37995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153</xdr:row>
      <xdr:rowOff>85725</xdr:rowOff>
    </xdr:from>
    <xdr:to>
      <xdr:col>12</xdr:col>
      <xdr:colOff>333375</xdr:colOff>
      <xdr:row>154</xdr:row>
      <xdr:rowOff>9525</xdr:rowOff>
    </xdr:to>
    <xdr:sp macro="" textlink="">
      <xdr:nvSpPr>
        <xdr:cNvPr id="118" name="Rectangle 2"/>
        <xdr:cNvSpPr>
          <a:spLocks noChangeArrowheads="1"/>
        </xdr:cNvSpPr>
      </xdr:nvSpPr>
      <xdr:spPr bwMode="auto">
        <a:xfrm>
          <a:off x="12172950" y="35413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85725</xdr:rowOff>
    </xdr:from>
    <xdr:to>
      <xdr:col>12</xdr:col>
      <xdr:colOff>333375</xdr:colOff>
      <xdr:row>170</xdr:row>
      <xdr:rowOff>171450</xdr:rowOff>
    </xdr:to>
    <xdr:sp macro="" textlink="">
      <xdr:nvSpPr>
        <xdr:cNvPr id="119" name="Rectangle 2"/>
        <xdr:cNvSpPr>
          <a:spLocks noChangeArrowheads="1"/>
        </xdr:cNvSpPr>
      </xdr:nvSpPr>
      <xdr:spPr bwMode="auto">
        <a:xfrm>
          <a:off x="12172950" y="3865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85725</xdr:rowOff>
    </xdr:from>
    <xdr:to>
      <xdr:col>12</xdr:col>
      <xdr:colOff>333375</xdr:colOff>
      <xdr:row>170</xdr:row>
      <xdr:rowOff>171450</xdr:rowOff>
    </xdr:to>
    <xdr:sp macro="" textlink="">
      <xdr:nvSpPr>
        <xdr:cNvPr id="120" name="Rectangle 2"/>
        <xdr:cNvSpPr>
          <a:spLocks noChangeArrowheads="1"/>
        </xdr:cNvSpPr>
      </xdr:nvSpPr>
      <xdr:spPr bwMode="auto">
        <a:xfrm>
          <a:off x="12172950" y="3865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172</xdr:row>
      <xdr:rowOff>85725</xdr:rowOff>
    </xdr:from>
    <xdr:to>
      <xdr:col>12</xdr:col>
      <xdr:colOff>333375</xdr:colOff>
      <xdr:row>172</xdr:row>
      <xdr:rowOff>171450</xdr:rowOff>
    </xdr:to>
    <xdr:sp macro="" textlink="">
      <xdr:nvSpPr>
        <xdr:cNvPr id="121" name="Rectangle 2"/>
        <xdr:cNvSpPr>
          <a:spLocks noChangeArrowheads="1"/>
        </xdr:cNvSpPr>
      </xdr:nvSpPr>
      <xdr:spPr bwMode="auto">
        <a:xfrm>
          <a:off x="12172950" y="39033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172</xdr:row>
      <xdr:rowOff>85725</xdr:rowOff>
    </xdr:from>
    <xdr:to>
      <xdr:col>12</xdr:col>
      <xdr:colOff>333375</xdr:colOff>
      <xdr:row>172</xdr:row>
      <xdr:rowOff>171450</xdr:rowOff>
    </xdr:to>
    <xdr:sp macro="" textlink="">
      <xdr:nvSpPr>
        <xdr:cNvPr id="122" name="Rectangle 2"/>
        <xdr:cNvSpPr>
          <a:spLocks noChangeArrowheads="1"/>
        </xdr:cNvSpPr>
      </xdr:nvSpPr>
      <xdr:spPr bwMode="auto">
        <a:xfrm>
          <a:off x="12172950" y="39033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172</xdr:row>
      <xdr:rowOff>85725</xdr:rowOff>
    </xdr:from>
    <xdr:to>
      <xdr:col>12</xdr:col>
      <xdr:colOff>333375</xdr:colOff>
      <xdr:row>173</xdr:row>
      <xdr:rowOff>9525</xdr:rowOff>
    </xdr:to>
    <xdr:sp macro="" textlink="">
      <xdr:nvSpPr>
        <xdr:cNvPr id="123" name="Rectangle 2"/>
        <xdr:cNvSpPr>
          <a:spLocks noChangeArrowheads="1"/>
        </xdr:cNvSpPr>
      </xdr:nvSpPr>
      <xdr:spPr bwMode="auto">
        <a:xfrm>
          <a:off x="12172950" y="3903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172</xdr:row>
      <xdr:rowOff>85725</xdr:rowOff>
    </xdr:from>
    <xdr:to>
      <xdr:col>12</xdr:col>
      <xdr:colOff>333375</xdr:colOff>
      <xdr:row>173</xdr:row>
      <xdr:rowOff>9525</xdr:rowOff>
    </xdr:to>
    <xdr:sp macro="" textlink="">
      <xdr:nvSpPr>
        <xdr:cNvPr id="124" name="Rectangle 123"/>
        <xdr:cNvSpPr>
          <a:spLocks noChangeArrowheads="1"/>
        </xdr:cNvSpPr>
      </xdr:nvSpPr>
      <xdr:spPr bwMode="auto">
        <a:xfrm>
          <a:off x="12172950" y="3903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186</xdr:row>
      <xdr:rowOff>0</xdr:rowOff>
    </xdr:from>
    <xdr:to>
      <xdr:col>12</xdr:col>
      <xdr:colOff>365379</xdr:colOff>
      <xdr:row>186</xdr:row>
      <xdr:rowOff>36501</xdr:rowOff>
    </xdr:to>
    <xdr:sp macro="" textlink="">
      <xdr:nvSpPr>
        <xdr:cNvPr id="125" name="Rectangle 2"/>
        <xdr:cNvSpPr>
          <a:spLocks noChangeArrowheads="1"/>
        </xdr:cNvSpPr>
      </xdr:nvSpPr>
      <xdr:spPr bwMode="auto">
        <a:xfrm>
          <a:off x="12172950" y="4161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186</xdr:row>
      <xdr:rowOff>0</xdr:rowOff>
    </xdr:from>
    <xdr:to>
      <xdr:col>12</xdr:col>
      <xdr:colOff>365379</xdr:colOff>
      <xdr:row>186</xdr:row>
      <xdr:rowOff>36501</xdr:rowOff>
    </xdr:to>
    <xdr:sp macro="" textlink="">
      <xdr:nvSpPr>
        <xdr:cNvPr id="126" name="Rectangle 125"/>
        <xdr:cNvSpPr>
          <a:spLocks noChangeArrowheads="1"/>
        </xdr:cNvSpPr>
      </xdr:nvSpPr>
      <xdr:spPr bwMode="auto">
        <a:xfrm>
          <a:off x="12172950" y="4161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186</xdr:row>
      <xdr:rowOff>0</xdr:rowOff>
    </xdr:from>
    <xdr:to>
      <xdr:col>12</xdr:col>
      <xdr:colOff>365379</xdr:colOff>
      <xdr:row>186</xdr:row>
      <xdr:rowOff>36501</xdr:rowOff>
    </xdr:to>
    <xdr:sp macro="" textlink="">
      <xdr:nvSpPr>
        <xdr:cNvPr id="127" name="Rectangle 2"/>
        <xdr:cNvSpPr>
          <a:spLocks noChangeArrowheads="1"/>
        </xdr:cNvSpPr>
      </xdr:nvSpPr>
      <xdr:spPr bwMode="auto">
        <a:xfrm>
          <a:off x="12172950" y="4161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186</xdr:row>
      <xdr:rowOff>0</xdr:rowOff>
    </xdr:from>
    <xdr:to>
      <xdr:col>12</xdr:col>
      <xdr:colOff>365379</xdr:colOff>
      <xdr:row>186</xdr:row>
      <xdr:rowOff>36501</xdr:rowOff>
    </xdr:to>
    <xdr:sp macro="" textlink="">
      <xdr:nvSpPr>
        <xdr:cNvPr id="128" name="Rectangle 127"/>
        <xdr:cNvSpPr>
          <a:spLocks noChangeArrowheads="1"/>
        </xdr:cNvSpPr>
      </xdr:nvSpPr>
      <xdr:spPr bwMode="auto">
        <a:xfrm>
          <a:off x="12172950" y="4161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172</xdr:row>
      <xdr:rowOff>85725</xdr:rowOff>
    </xdr:from>
    <xdr:to>
      <xdr:col>12</xdr:col>
      <xdr:colOff>333375</xdr:colOff>
      <xdr:row>173</xdr:row>
      <xdr:rowOff>9525</xdr:rowOff>
    </xdr:to>
    <xdr:sp macro="" textlink="">
      <xdr:nvSpPr>
        <xdr:cNvPr id="129" name="Rectangle 2"/>
        <xdr:cNvSpPr>
          <a:spLocks noChangeArrowheads="1"/>
        </xdr:cNvSpPr>
      </xdr:nvSpPr>
      <xdr:spPr bwMode="auto">
        <a:xfrm>
          <a:off x="12172950" y="3903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185</xdr:row>
      <xdr:rowOff>85725</xdr:rowOff>
    </xdr:from>
    <xdr:to>
      <xdr:col>12</xdr:col>
      <xdr:colOff>333375</xdr:colOff>
      <xdr:row>185</xdr:row>
      <xdr:rowOff>171450</xdr:rowOff>
    </xdr:to>
    <xdr:sp macro="" textlink="">
      <xdr:nvSpPr>
        <xdr:cNvPr id="130" name="Rectangle 2"/>
        <xdr:cNvSpPr>
          <a:spLocks noChangeArrowheads="1"/>
        </xdr:cNvSpPr>
      </xdr:nvSpPr>
      <xdr:spPr bwMode="auto">
        <a:xfrm>
          <a:off x="12172950" y="41509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185</xdr:row>
      <xdr:rowOff>85725</xdr:rowOff>
    </xdr:from>
    <xdr:to>
      <xdr:col>12</xdr:col>
      <xdr:colOff>333375</xdr:colOff>
      <xdr:row>185</xdr:row>
      <xdr:rowOff>171450</xdr:rowOff>
    </xdr:to>
    <xdr:sp macro="" textlink="">
      <xdr:nvSpPr>
        <xdr:cNvPr id="131" name="Rectangle 2"/>
        <xdr:cNvSpPr>
          <a:spLocks noChangeArrowheads="1"/>
        </xdr:cNvSpPr>
      </xdr:nvSpPr>
      <xdr:spPr bwMode="auto">
        <a:xfrm>
          <a:off x="12172950" y="41509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187</xdr:row>
      <xdr:rowOff>85725</xdr:rowOff>
    </xdr:from>
    <xdr:to>
      <xdr:col>12</xdr:col>
      <xdr:colOff>333375</xdr:colOff>
      <xdr:row>187</xdr:row>
      <xdr:rowOff>171450</xdr:rowOff>
    </xdr:to>
    <xdr:sp macro="" textlink="">
      <xdr:nvSpPr>
        <xdr:cNvPr id="132" name="Rectangle 2"/>
        <xdr:cNvSpPr>
          <a:spLocks noChangeArrowheads="1"/>
        </xdr:cNvSpPr>
      </xdr:nvSpPr>
      <xdr:spPr bwMode="auto">
        <a:xfrm>
          <a:off x="12172950" y="41890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187</xdr:row>
      <xdr:rowOff>85725</xdr:rowOff>
    </xdr:from>
    <xdr:to>
      <xdr:col>12</xdr:col>
      <xdr:colOff>333375</xdr:colOff>
      <xdr:row>187</xdr:row>
      <xdr:rowOff>171450</xdr:rowOff>
    </xdr:to>
    <xdr:sp macro="" textlink="">
      <xdr:nvSpPr>
        <xdr:cNvPr id="133" name="Rectangle 2"/>
        <xdr:cNvSpPr>
          <a:spLocks noChangeArrowheads="1"/>
        </xdr:cNvSpPr>
      </xdr:nvSpPr>
      <xdr:spPr bwMode="auto">
        <a:xfrm>
          <a:off x="12172950" y="41890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187</xdr:row>
      <xdr:rowOff>85725</xdr:rowOff>
    </xdr:from>
    <xdr:to>
      <xdr:col>12</xdr:col>
      <xdr:colOff>333375</xdr:colOff>
      <xdr:row>188</xdr:row>
      <xdr:rowOff>9525</xdr:rowOff>
    </xdr:to>
    <xdr:sp macro="" textlink="">
      <xdr:nvSpPr>
        <xdr:cNvPr id="134" name="Rectangle 2"/>
        <xdr:cNvSpPr>
          <a:spLocks noChangeArrowheads="1"/>
        </xdr:cNvSpPr>
      </xdr:nvSpPr>
      <xdr:spPr bwMode="auto">
        <a:xfrm>
          <a:off x="12172950" y="41890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187</xdr:row>
      <xdr:rowOff>85725</xdr:rowOff>
    </xdr:from>
    <xdr:to>
      <xdr:col>12</xdr:col>
      <xdr:colOff>333375</xdr:colOff>
      <xdr:row>188</xdr:row>
      <xdr:rowOff>9525</xdr:rowOff>
    </xdr:to>
    <xdr:sp macro="" textlink="">
      <xdr:nvSpPr>
        <xdr:cNvPr id="135" name="Rectangle 134"/>
        <xdr:cNvSpPr>
          <a:spLocks noChangeArrowheads="1"/>
        </xdr:cNvSpPr>
      </xdr:nvSpPr>
      <xdr:spPr bwMode="auto">
        <a:xfrm>
          <a:off x="12172950" y="41890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201</xdr:row>
      <xdr:rowOff>0</xdr:rowOff>
    </xdr:from>
    <xdr:to>
      <xdr:col>12</xdr:col>
      <xdr:colOff>365379</xdr:colOff>
      <xdr:row>201</xdr:row>
      <xdr:rowOff>36501</xdr:rowOff>
    </xdr:to>
    <xdr:sp macro="" textlink="">
      <xdr:nvSpPr>
        <xdr:cNvPr id="136" name="Rectangle 2"/>
        <xdr:cNvSpPr>
          <a:spLocks noChangeArrowheads="1"/>
        </xdr:cNvSpPr>
      </xdr:nvSpPr>
      <xdr:spPr bwMode="auto">
        <a:xfrm>
          <a:off x="12172950" y="4447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201</xdr:row>
      <xdr:rowOff>0</xdr:rowOff>
    </xdr:from>
    <xdr:to>
      <xdr:col>12</xdr:col>
      <xdr:colOff>365379</xdr:colOff>
      <xdr:row>201</xdr:row>
      <xdr:rowOff>36501</xdr:rowOff>
    </xdr:to>
    <xdr:sp macro="" textlink="">
      <xdr:nvSpPr>
        <xdr:cNvPr id="137" name="Rectangle 136"/>
        <xdr:cNvSpPr>
          <a:spLocks noChangeArrowheads="1"/>
        </xdr:cNvSpPr>
      </xdr:nvSpPr>
      <xdr:spPr bwMode="auto">
        <a:xfrm>
          <a:off x="12172950" y="4447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201</xdr:row>
      <xdr:rowOff>0</xdr:rowOff>
    </xdr:from>
    <xdr:to>
      <xdr:col>12</xdr:col>
      <xdr:colOff>365379</xdr:colOff>
      <xdr:row>201</xdr:row>
      <xdr:rowOff>36501</xdr:rowOff>
    </xdr:to>
    <xdr:sp macro="" textlink="">
      <xdr:nvSpPr>
        <xdr:cNvPr id="138" name="Rectangle 2"/>
        <xdr:cNvSpPr>
          <a:spLocks noChangeArrowheads="1"/>
        </xdr:cNvSpPr>
      </xdr:nvSpPr>
      <xdr:spPr bwMode="auto">
        <a:xfrm>
          <a:off x="12172950" y="4447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201</xdr:row>
      <xdr:rowOff>0</xdr:rowOff>
    </xdr:from>
    <xdr:to>
      <xdr:col>12</xdr:col>
      <xdr:colOff>365379</xdr:colOff>
      <xdr:row>201</xdr:row>
      <xdr:rowOff>36501</xdr:rowOff>
    </xdr:to>
    <xdr:sp macro="" textlink="">
      <xdr:nvSpPr>
        <xdr:cNvPr id="139" name="Rectangle 138"/>
        <xdr:cNvSpPr>
          <a:spLocks noChangeArrowheads="1"/>
        </xdr:cNvSpPr>
      </xdr:nvSpPr>
      <xdr:spPr bwMode="auto">
        <a:xfrm>
          <a:off x="12172950" y="4447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187</xdr:row>
      <xdr:rowOff>85725</xdr:rowOff>
    </xdr:from>
    <xdr:to>
      <xdr:col>12</xdr:col>
      <xdr:colOff>333375</xdr:colOff>
      <xdr:row>188</xdr:row>
      <xdr:rowOff>9525</xdr:rowOff>
    </xdr:to>
    <xdr:sp macro="" textlink="">
      <xdr:nvSpPr>
        <xdr:cNvPr id="140" name="Rectangle 2"/>
        <xdr:cNvSpPr>
          <a:spLocks noChangeArrowheads="1"/>
        </xdr:cNvSpPr>
      </xdr:nvSpPr>
      <xdr:spPr bwMode="auto">
        <a:xfrm>
          <a:off x="12172950" y="41890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190</xdr:row>
      <xdr:rowOff>0</xdr:rowOff>
    </xdr:from>
    <xdr:to>
      <xdr:col>12</xdr:col>
      <xdr:colOff>365379</xdr:colOff>
      <xdr:row>190</xdr:row>
      <xdr:rowOff>36501</xdr:rowOff>
    </xdr:to>
    <xdr:sp macro="" textlink="">
      <xdr:nvSpPr>
        <xdr:cNvPr id="141" name="Rectangle 2"/>
        <xdr:cNvSpPr>
          <a:spLocks noChangeArrowheads="1"/>
        </xdr:cNvSpPr>
      </xdr:nvSpPr>
      <xdr:spPr bwMode="auto">
        <a:xfrm>
          <a:off x="12172950" y="4237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190</xdr:row>
      <xdr:rowOff>0</xdr:rowOff>
    </xdr:from>
    <xdr:to>
      <xdr:col>12</xdr:col>
      <xdr:colOff>365379</xdr:colOff>
      <xdr:row>190</xdr:row>
      <xdr:rowOff>36501</xdr:rowOff>
    </xdr:to>
    <xdr:sp macro="" textlink="">
      <xdr:nvSpPr>
        <xdr:cNvPr id="142" name="Rectangle 141"/>
        <xdr:cNvSpPr>
          <a:spLocks noChangeArrowheads="1"/>
        </xdr:cNvSpPr>
      </xdr:nvSpPr>
      <xdr:spPr bwMode="auto">
        <a:xfrm>
          <a:off x="12172950" y="4237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190</xdr:row>
      <xdr:rowOff>0</xdr:rowOff>
    </xdr:from>
    <xdr:to>
      <xdr:col>12</xdr:col>
      <xdr:colOff>365379</xdr:colOff>
      <xdr:row>190</xdr:row>
      <xdr:rowOff>36501</xdr:rowOff>
    </xdr:to>
    <xdr:sp macro="" textlink="">
      <xdr:nvSpPr>
        <xdr:cNvPr id="143" name="Rectangle 2"/>
        <xdr:cNvSpPr>
          <a:spLocks noChangeArrowheads="1"/>
        </xdr:cNvSpPr>
      </xdr:nvSpPr>
      <xdr:spPr bwMode="auto">
        <a:xfrm>
          <a:off x="12172950" y="4237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190</xdr:row>
      <xdr:rowOff>0</xdr:rowOff>
    </xdr:from>
    <xdr:to>
      <xdr:col>12</xdr:col>
      <xdr:colOff>365379</xdr:colOff>
      <xdr:row>190</xdr:row>
      <xdr:rowOff>36501</xdr:rowOff>
    </xdr:to>
    <xdr:sp macro="" textlink="">
      <xdr:nvSpPr>
        <xdr:cNvPr id="144" name="Rectangle 143"/>
        <xdr:cNvSpPr>
          <a:spLocks noChangeArrowheads="1"/>
        </xdr:cNvSpPr>
      </xdr:nvSpPr>
      <xdr:spPr bwMode="auto">
        <a:xfrm>
          <a:off x="12172950" y="4237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189</xdr:row>
      <xdr:rowOff>85725</xdr:rowOff>
    </xdr:from>
    <xdr:to>
      <xdr:col>12</xdr:col>
      <xdr:colOff>333375</xdr:colOff>
      <xdr:row>189</xdr:row>
      <xdr:rowOff>171450</xdr:rowOff>
    </xdr:to>
    <xdr:sp macro="" textlink="">
      <xdr:nvSpPr>
        <xdr:cNvPr id="145" name="Rectangle 2"/>
        <xdr:cNvSpPr>
          <a:spLocks noChangeArrowheads="1"/>
        </xdr:cNvSpPr>
      </xdr:nvSpPr>
      <xdr:spPr bwMode="auto">
        <a:xfrm>
          <a:off x="12172950" y="42271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189</xdr:row>
      <xdr:rowOff>85725</xdr:rowOff>
    </xdr:from>
    <xdr:to>
      <xdr:col>12</xdr:col>
      <xdr:colOff>333375</xdr:colOff>
      <xdr:row>189</xdr:row>
      <xdr:rowOff>171450</xdr:rowOff>
    </xdr:to>
    <xdr:sp macro="" textlink="">
      <xdr:nvSpPr>
        <xdr:cNvPr id="146" name="Rectangle 2"/>
        <xdr:cNvSpPr>
          <a:spLocks noChangeArrowheads="1"/>
        </xdr:cNvSpPr>
      </xdr:nvSpPr>
      <xdr:spPr bwMode="auto">
        <a:xfrm>
          <a:off x="12172950" y="42271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191</xdr:row>
      <xdr:rowOff>85725</xdr:rowOff>
    </xdr:from>
    <xdr:to>
      <xdr:col>12</xdr:col>
      <xdr:colOff>333375</xdr:colOff>
      <xdr:row>191</xdr:row>
      <xdr:rowOff>171450</xdr:rowOff>
    </xdr:to>
    <xdr:sp macro="" textlink="">
      <xdr:nvSpPr>
        <xdr:cNvPr id="147" name="Rectangle 2"/>
        <xdr:cNvSpPr>
          <a:spLocks noChangeArrowheads="1"/>
        </xdr:cNvSpPr>
      </xdr:nvSpPr>
      <xdr:spPr bwMode="auto">
        <a:xfrm>
          <a:off x="12172950" y="42652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191</xdr:row>
      <xdr:rowOff>85725</xdr:rowOff>
    </xdr:from>
    <xdr:to>
      <xdr:col>12</xdr:col>
      <xdr:colOff>333375</xdr:colOff>
      <xdr:row>191</xdr:row>
      <xdr:rowOff>171450</xdr:rowOff>
    </xdr:to>
    <xdr:sp macro="" textlink="">
      <xdr:nvSpPr>
        <xdr:cNvPr id="148" name="Rectangle 2"/>
        <xdr:cNvSpPr>
          <a:spLocks noChangeArrowheads="1"/>
        </xdr:cNvSpPr>
      </xdr:nvSpPr>
      <xdr:spPr bwMode="auto">
        <a:xfrm>
          <a:off x="12172950" y="42652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191</xdr:row>
      <xdr:rowOff>85725</xdr:rowOff>
    </xdr:from>
    <xdr:to>
      <xdr:col>12</xdr:col>
      <xdr:colOff>333375</xdr:colOff>
      <xdr:row>192</xdr:row>
      <xdr:rowOff>9525</xdr:rowOff>
    </xdr:to>
    <xdr:sp macro="" textlink="">
      <xdr:nvSpPr>
        <xdr:cNvPr id="149" name="Rectangle 2"/>
        <xdr:cNvSpPr>
          <a:spLocks noChangeArrowheads="1"/>
        </xdr:cNvSpPr>
      </xdr:nvSpPr>
      <xdr:spPr bwMode="auto">
        <a:xfrm>
          <a:off x="12172950" y="42652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191</xdr:row>
      <xdr:rowOff>85725</xdr:rowOff>
    </xdr:from>
    <xdr:to>
      <xdr:col>12</xdr:col>
      <xdr:colOff>333375</xdr:colOff>
      <xdr:row>192</xdr:row>
      <xdr:rowOff>9525</xdr:rowOff>
    </xdr:to>
    <xdr:sp macro="" textlink="">
      <xdr:nvSpPr>
        <xdr:cNvPr id="150" name="Rectangle 149"/>
        <xdr:cNvSpPr>
          <a:spLocks noChangeArrowheads="1"/>
        </xdr:cNvSpPr>
      </xdr:nvSpPr>
      <xdr:spPr bwMode="auto">
        <a:xfrm>
          <a:off x="12172950" y="42652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205</xdr:row>
      <xdr:rowOff>0</xdr:rowOff>
    </xdr:from>
    <xdr:to>
      <xdr:col>12</xdr:col>
      <xdr:colOff>365379</xdr:colOff>
      <xdr:row>205</xdr:row>
      <xdr:rowOff>36501</xdr:rowOff>
    </xdr:to>
    <xdr:sp macro="" textlink="">
      <xdr:nvSpPr>
        <xdr:cNvPr id="151" name="Rectangle 2"/>
        <xdr:cNvSpPr>
          <a:spLocks noChangeArrowheads="1"/>
        </xdr:cNvSpPr>
      </xdr:nvSpPr>
      <xdr:spPr bwMode="auto">
        <a:xfrm>
          <a:off x="12172950" y="45234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205</xdr:row>
      <xdr:rowOff>0</xdr:rowOff>
    </xdr:from>
    <xdr:to>
      <xdr:col>12</xdr:col>
      <xdr:colOff>365379</xdr:colOff>
      <xdr:row>205</xdr:row>
      <xdr:rowOff>36501</xdr:rowOff>
    </xdr:to>
    <xdr:sp macro="" textlink="">
      <xdr:nvSpPr>
        <xdr:cNvPr id="152" name="Rectangle 151"/>
        <xdr:cNvSpPr>
          <a:spLocks noChangeArrowheads="1"/>
        </xdr:cNvSpPr>
      </xdr:nvSpPr>
      <xdr:spPr bwMode="auto">
        <a:xfrm>
          <a:off x="12172950" y="45234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205</xdr:row>
      <xdr:rowOff>0</xdr:rowOff>
    </xdr:from>
    <xdr:to>
      <xdr:col>12</xdr:col>
      <xdr:colOff>365379</xdr:colOff>
      <xdr:row>205</xdr:row>
      <xdr:rowOff>36501</xdr:rowOff>
    </xdr:to>
    <xdr:sp macro="" textlink="">
      <xdr:nvSpPr>
        <xdr:cNvPr id="153" name="Rectangle 2"/>
        <xdr:cNvSpPr>
          <a:spLocks noChangeArrowheads="1"/>
        </xdr:cNvSpPr>
      </xdr:nvSpPr>
      <xdr:spPr bwMode="auto">
        <a:xfrm>
          <a:off x="12172950" y="45234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205</xdr:row>
      <xdr:rowOff>0</xdr:rowOff>
    </xdr:from>
    <xdr:to>
      <xdr:col>12</xdr:col>
      <xdr:colOff>365379</xdr:colOff>
      <xdr:row>205</xdr:row>
      <xdr:rowOff>36501</xdr:rowOff>
    </xdr:to>
    <xdr:sp macro="" textlink="">
      <xdr:nvSpPr>
        <xdr:cNvPr id="154" name="Rectangle 153"/>
        <xdr:cNvSpPr>
          <a:spLocks noChangeArrowheads="1"/>
        </xdr:cNvSpPr>
      </xdr:nvSpPr>
      <xdr:spPr bwMode="auto">
        <a:xfrm>
          <a:off x="12172950" y="45234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191</xdr:row>
      <xdr:rowOff>85725</xdr:rowOff>
    </xdr:from>
    <xdr:to>
      <xdr:col>12</xdr:col>
      <xdr:colOff>333375</xdr:colOff>
      <xdr:row>192</xdr:row>
      <xdr:rowOff>9525</xdr:rowOff>
    </xdr:to>
    <xdr:sp macro="" textlink="">
      <xdr:nvSpPr>
        <xdr:cNvPr id="155" name="Rectangle 2"/>
        <xdr:cNvSpPr>
          <a:spLocks noChangeArrowheads="1"/>
        </xdr:cNvSpPr>
      </xdr:nvSpPr>
      <xdr:spPr bwMode="auto">
        <a:xfrm>
          <a:off x="12172950" y="42652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208</xdr:row>
      <xdr:rowOff>85725</xdr:rowOff>
    </xdr:from>
    <xdr:to>
      <xdr:col>12</xdr:col>
      <xdr:colOff>333375</xdr:colOff>
      <xdr:row>208</xdr:row>
      <xdr:rowOff>171450</xdr:rowOff>
    </xdr:to>
    <xdr:sp macro="" textlink="">
      <xdr:nvSpPr>
        <xdr:cNvPr id="156" name="Rectangle 2"/>
        <xdr:cNvSpPr>
          <a:spLocks noChangeArrowheads="1"/>
        </xdr:cNvSpPr>
      </xdr:nvSpPr>
      <xdr:spPr bwMode="auto">
        <a:xfrm>
          <a:off x="12172950" y="45891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208</xdr:row>
      <xdr:rowOff>85725</xdr:rowOff>
    </xdr:from>
    <xdr:to>
      <xdr:col>12</xdr:col>
      <xdr:colOff>333375</xdr:colOff>
      <xdr:row>208</xdr:row>
      <xdr:rowOff>171450</xdr:rowOff>
    </xdr:to>
    <xdr:sp macro="" textlink="">
      <xdr:nvSpPr>
        <xdr:cNvPr id="157" name="Rectangle 2"/>
        <xdr:cNvSpPr>
          <a:spLocks noChangeArrowheads="1"/>
        </xdr:cNvSpPr>
      </xdr:nvSpPr>
      <xdr:spPr bwMode="auto">
        <a:xfrm>
          <a:off x="12172950" y="45891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210</xdr:row>
      <xdr:rowOff>85725</xdr:rowOff>
    </xdr:from>
    <xdr:to>
      <xdr:col>12</xdr:col>
      <xdr:colOff>333375</xdr:colOff>
      <xdr:row>210</xdr:row>
      <xdr:rowOff>171450</xdr:rowOff>
    </xdr:to>
    <xdr:sp macro="" textlink="">
      <xdr:nvSpPr>
        <xdr:cNvPr id="158" name="Rectangle 2"/>
        <xdr:cNvSpPr>
          <a:spLocks noChangeArrowheads="1"/>
        </xdr:cNvSpPr>
      </xdr:nvSpPr>
      <xdr:spPr bwMode="auto">
        <a:xfrm>
          <a:off x="12172950" y="4627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210</xdr:row>
      <xdr:rowOff>85725</xdr:rowOff>
    </xdr:from>
    <xdr:to>
      <xdr:col>12</xdr:col>
      <xdr:colOff>333375</xdr:colOff>
      <xdr:row>210</xdr:row>
      <xdr:rowOff>171450</xdr:rowOff>
    </xdr:to>
    <xdr:sp macro="" textlink="">
      <xdr:nvSpPr>
        <xdr:cNvPr id="159" name="Rectangle 2"/>
        <xdr:cNvSpPr>
          <a:spLocks noChangeArrowheads="1"/>
        </xdr:cNvSpPr>
      </xdr:nvSpPr>
      <xdr:spPr bwMode="auto">
        <a:xfrm>
          <a:off x="12172950" y="4627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210</xdr:row>
      <xdr:rowOff>85725</xdr:rowOff>
    </xdr:from>
    <xdr:to>
      <xdr:col>12</xdr:col>
      <xdr:colOff>333375</xdr:colOff>
      <xdr:row>211</xdr:row>
      <xdr:rowOff>9525</xdr:rowOff>
    </xdr:to>
    <xdr:sp macro="" textlink="">
      <xdr:nvSpPr>
        <xdr:cNvPr id="160" name="Rectangle 2"/>
        <xdr:cNvSpPr>
          <a:spLocks noChangeArrowheads="1"/>
        </xdr:cNvSpPr>
      </xdr:nvSpPr>
      <xdr:spPr bwMode="auto">
        <a:xfrm>
          <a:off x="12172950" y="4627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210</xdr:row>
      <xdr:rowOff>85725</xdr:rowOff>
    </xdr:from>
    <xdr:to>
      <xdr:col>12</xdr:col>
      <xdr:colOff>333375</xdr:colOff>
      <xdr:row>211</xdr:row>
      <xdr:rowOff>9525</xdr:rowOff>
    </xdr:to>
    <xdr:sp macro="" textlink="">
      <xdr:nvSpPr>
        <xdr:cNvPr id="161" name="Rectangle 160"/>
        <xdr:cNvSpPr>
          <a:spLocks noChangeArrowheads="1"/>
        </xdr:cNvSpPr>
      </xdr:nvSpPr>
      <xdr:spPr bwMode="auto">
        <a:xfrm>
          <a:off x="12172950" y="4627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224</xdr:row>
      <xdr:rowOff>0</xdr:rowOff>
    </xdr:from>
    <xdr:to>
      <xdr:col>12</xdr:col>
      <xdr:colOff>365379</xdr:colOff>
      <xdr:row>224</xdr:row>
      <xdr:rowOff>36501</xdr:rowOff>
    </xdr:to>
    <xdr:sp macro="" textlink="">
      <xdr:nvSpPr>
        <xdr:cNvPr id="162" name="Rectangle 2"/>
        <xdr:cNvSpPr>
          <a:spLocks noChangeArrowheads="1"/>
        </xdr:cNvSpPr>
      </xdr:nvSpPr>
      <xdr:spPr bwMode="auto">
        <a:xfrm>
          <a:off x="12172950" y="48853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224</xdr:row>
      <xdr:rowOff>0</xdr:rowOff>
    </xdr:from>
    <xdr:to>
      <xdr:col>12</xdr:col>
      <xdr:colOff>365379</xdr:colOff>
      <xdr:row>224</xdr:row>
      <xdr:rowOff>36501</xdr:rowOff>
    </xdr:to>
    <xdr:sp macro="" textlink="">
      <xdr:nvSpPr>
        <xdr:cNvPr id="163" name="Rectangle 162"/>
        <xdr:cNvSpPr>
          <a:spLocks noChangeArrowheads="1"/>
        </xdr:cNvSpPr>
      </xdr:nvSpPr>
      <xdr:spPr bwMode="auto">
        <a:xfrm>
          <a:off x="12172950" y="48853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224</xdr:row>
      <xdr:rowOff>0</xdr:rowOff>
    </xdr:from>
    <xdr:to>
      <xdr:col>12</xdr:col>
      <xdr:colOff>365379</xdr:colOff>
      <xdr:row>224</xdr:row>
      <xdr:rowOff>36501</xdr:rowOff>
    </xdr:to>
    <xdr:sp macro="" textlink="">
      <xdr:nvSpPr>
        <xdr:cNvPr id="164" name="Rectangle 2"/>
        <xdr:cNvSpPr>
          <a:spLocks noChangeArrowheads="1"/>
        </xdr:cNvSpPr>
      </xdr:nvSpPr>
      <xdr:spPr bwMode="auto">
        <a:xfrm>
          <a:off x="12172950" y="48853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224</xdr:row>
      <xdr:rowOff>0</xdr:rowOff>
    </xdr:from>
    <xdr:to>
      <xdr:col>12</xdr:col>
      <xdr:colOff>365379</xdr:colOff>
      <xdr:row>224</xdr:row>
      <xdr:rowOff>36501</xdr:rowOff>
    </xdr:to>
    <xdr:sp macro="" textlink="">
      <xdr:nvSpPr>
        <xdr:cNvPr id="165" name="Rectangle 164"/>
        <xdr:cNvSpPr>
          <a:spLocks noChangeArrowheads="1"/>
        </xdr:cNvSpPr>
      </xdr:nvSpPr>
      <xdr:spPr bwMode="auto">
        <a:xfrm>
          <a:off x="12172950" y="48853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210</xdr:row>
      <xdr:rowOff>85725</xdr:rowOff>
    </xdr:from>
    <xdr:to>
      <xdr:col>12</xdr:col>
      <xdr:colOff>333375</xdr:colOff>
      <xdr:row>211</xdr:row>
      <xdr:rowOff>9525</xdr:rowOff>
    </xdr:to>
    <xdr:sp macro="" textlink="">
      <xdr:nvSpPr>
        <xdr:cNvPr id="166" name="Rectangle 2"/>
        <xdr:cNvSpPr>
          <a:spLocks noChangeArrowheads="1"/>
        </xdr:cNvSpPr>
      </xdr:nvSpPr>
      <xdr:spPr bwMode="auto">
        <a:xfrm>
          <a:off x="12172950" y="4627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223</xdr:row>
      <xdr:rowOff>85725</xdr:rowOff>
    </xdr:from>
    <xdr:to>
      <xdr:col>12</xdr:col>
      <xdr:colOff>333375</xdr:colOff>
      <xdr:row>223</xdr:row>
      <xdr:rowOff>171450</xdr:rowOff>
    </xdr:to>
    <xdr:sp macro="" textlink="">
      <xdr:nvSpPr>
        <xdr:cNvPr id="167" name="Rectangle 2"/>
        <xdr:cNvSpPr>
          <a:spLocks noChangeArrowheads="1"/>
        </xdr:cNvSpPr>
      </xdr:nvSpPr>
      <xdr:spPr bwMode="auto">
        <a:xfrm>
          <a:off x="12172950" y="48748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223</xdr:row>
      <xdr:rowOff>85725</xdr:rowOff>
    </xdr:from>
    <xdr:to>
      <xdr:col>12</xdr:col>
      <xdr:colOff>333375</xdr:colOff>
      <xdr:row>223</xdr:row>
      <xdr:rowOff>171450</xdr:rowOff>
    </xdr:to>
    <xdr:sp macro="" textlink="">
      <xdr:nvSpPr>
        <xdr:cNvPr id="168" name="Rectangle 2"/>
        <xdr:cNvSpPr>
          <a:spLocks noChangeArrowheads="1"/>
        </xdr:cNvSpPr>
      </xdr:nvSpPr>
      <xdr:spPr bwMode="auto">
        <a:xfrm>
          <a:off x="12172950" y="48748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225</xdr:row>
      <xdr:rowOff>85725</xdr:rowOff>
    </xdr:from>
    <xdr:to>
      <xdr:col>12</xdr:col>
      <xdr:colOff>333375</xdr:colOff>
      <xdr:row>225</xdr:row>
      <xdr:rowOff>171450</xdr:rowOff>
    </xdr:to>
    <xdr:sp macro="" textlink="">
      <xdr:nvSpPr>
        <xdr:cNvPr id="169" name="Rectangle 2"/>
        <xdr:cNvSpPr>
          <a:spLocks noChangeArrowheads="1"/>
        </xdr:cNvSpPr>
      </xdr:nvSpPr>
      <xdr:spPr bwMode="auto">
        <a:xfrm>
          <a:off x="12172950" y="49129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225</xdr:row>
      <xdr:rowOff>85725</xdr:rowOff>
    </xdr:from>
    <xdr:to>
      <xdr:col>12</xdr:col>
      <xdr:colOff>333375</xdr:colOff>
      <xdr:row>225</xdr:row>
      <xdr:rowOff>171450</xdr:rowOff>
    </xdr:to>
    <xdr:sp macro="" textlink="">
      <xdr:nvSpPr>
        <xdr:cNvPr id="170" name="Rectangle 2"/>
        <xdr:cNvSpPr>
          <a:spLocks noChangeArrowheads="1"/>
        </xdr:cNvSpPr>
      </xdr:nvSpPr>
      <xdr:spPr bwMode="auto">
        <a:xfrm>
          <a:off x="12172950" y="49129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225</xdr:row>
      <xdr:rowOff>85725</xdr:rowOff>
    </xdr:from>
    <xdr:to>
      <xdr:col>12</xdr:col>
      <xdr:colOff>333375</xdr:colOff>
      <xdr:row>226</xdr:row>
      <xdr:rowOff>9525</xdr:rowOff>
    </xdr:to>
    <xdr:sp macro="" textlink="">
      <xdr:nvSpPr>
        <xdr:cNvPr id="171" name="Rectangle 2"/>
        <xdr:cNvSpPr>
          <a:spLocks noChangeArrowheads="1"/>
        </xdr:cNvSpPr>
      </xdr:nvSpPr>
      <xdr:spPr bwMode="auto">
        <a:xfrm>
          <a:off x="12172950" y="49129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225</xdr:row>
      <xdr:rowOff>85725</xdr:rowOff>
    </xdr:from>
    <xdr:to>
      <xdr:col>12</xdr:col>
      <xdr:colOff>333375</xdr:colOff>
      <xdr:row>226</xdr:row>
      <xdr:rowOff>9525</xdr:rowOff>
    </xdr:to>
    <xdr:sp macro="" textlink="">
      <xdr:nvSpPr>
        <xdr:cNvPr id="172" name="Rectangle 171"/>
        <xdr:cNvSpPr>
          <a:spLocks noChangeArrowheads="1"/>
        </xdr:cNvSpPr>
      </xdr:nvSpPr>
      <xdr:spPr bwMode="auto">
        <a:xfrm>
          <a:off x="12172950" y="49129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239</xdr:row>
      <xdr:rowOff>0</xdr:rowOff>
    </xdr:from>
    <xdr:to>
      <xdr:col>12</xdr:col>
      <xdr:colOff>365379</xdr:colOff>
      <xdr:row>239</xdr:row>
      <xdr:rowOff>36501</xdr:rowOff>
    </xdr:to>
    <xdr:sp macro="" textlink="">
      <xdr:nvSpPr>
        <xdr:cNvPr id="173" name="Rectangle 2"/>
        <xdr:cNvSpPr>
          <a:spLocks noChangeArrowheads="1"/>
        </xdr:cNvSpPr>
      </xdr:nvSpPr>
      <xdr:spPr bwMode="auto">
        <a:xfrm>
          <a:off x="12172950" y="51711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239</xdr:row>
      <xdr:rowOff>0</xdr:rowOff>
    </xdr:from>
    <xdr:to>
      <xdr:col>12</xdr:col>
      <xdr:colOff>365379</xdr:colOff>
      <xdr:row>239</xdr:row>
      <xdr:rowOff>36501</xdr:rowOff>
    </xdr:to>
    <xdr:sp macro="" textlink="">
      <xdr:nvSpPr>
        <xdr:cNvPr id="174" name="Rectangle 173"/>
        <xdr:cNvSpPr>
          <a:spLocks noChangeArrowheads="1"/>
        </xdr:cNvSpPr>
      </xdr:nvSpPr>
      <xdr:spPr bwMode="auto">
        <a:xfrm>
          <a:off x="12172950" y="51711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239</xdr:row>
      <xdr:rowOff>0</xdr:rowOff>
    </xdr:from>
    <xdr:to>
      <xdr:col>12</xdr:col>
      <xdr:colOff>365379</xdr:colOff>
      <xdr:row>239</xdr:row>
      <xdr:rowOff>36501</xdr:rowOff>
    </xdr:to>
    <xdr:sp macro="" textlink="">
      <xdr:nvSpPr>
        <xdr:cNvPr id="175" name="Rectangle 2"/>
        <xdr:cNvSpPr>
          <a:spLocks noChangeArrowheads="1"/>
        </xdr:cNvSpPr>
      </xdr:nvSpPr>
      <xdr:spPr bwMode="auto">
        <a:xfrm>
          <a:off x="12172950" y="51711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239</xdr:row>
      <xdr:rowOff>0</xdr:rowOff>
    </xdr:from>
    <xdr:to>
      <xdr:col>12</xdr:col>
      <xdr:colOff>365379</xdr:colOff>
      <xdr:row>239</xdr:row>
      <xdr:rowOff>36501</xdr:rowOff>
    </xdr:to>
    <xdr:sp macro="" textlink="">
      <xdr:nvSpPr>
        <xdr:cNvPr id="176" name="Rectangle 175"/>
        <xdr:cNvSpPr>
          <a:spLocks noChangeArrowheads="1"/>
        </xdr:cNvSpPr>
      </xdr:nvSpPr>
      <xdr:spPr bwMode="auto">
        <a:xfrm>
          <a:off x="12172950" y="51711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225</xdr:row>
      <xdr:rowOff>85725</xdr:rowOff>
    </xdr:from>
    <xdr:to>
      <xdr:col>12</xdr:col>
      <xdr:colOff>333375</xdr:colOff>
      <xdr:row>226</xdr:row>
      <xdr:rowOff>9525</xdr:rowOff>
    </xdr:to>
    <xdr:sp macro="" textlink="">
      <xdr:nvSpPr>
        <xdr:cNvPr id="177" name="Rectangle 2"/>
        <xdr:cNvSpPr>
          <a:spLocks noChangeArrowheads="1"/>
        </xdr:cNvSpPr>
      </xdr:nvSpPr>
      <xdr:spPr bwMode="auto">
        <a:xfrm>
          <a:off x="9210675" y="434816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172</xdr:row>
      <xdr:rowOff>85725</xdr:rowOff>
    </xdr:from>
    <xdr:to>
      <xdr:col>11</xdr:col>
      <xdr:colOff>333375</xdr:colOff>
      <xdr:row>172</xdr:row>
      <xdr:rowOff>171450</xdr:rowOff>
    </xdr:to>
    <xdr:sp macro="" textlink="">
      <xdr:nvSpPr>
        <xdr:cNvPr id="178" name="Rectangle 2"/>
        <xdr:cNvSpPr>
          <a:spLocks noChangeArrowheads="1"/>
        </xdr:cNvSpPr>
      </xdr:nvSpPr>
      <xdr:spPr bwMode="auto">
        <a:xfrm>
          <a:off x="11325225" y="39033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172</xdr:row>
      <xdr:rowOff>85725</xdr:rowOff>
    </xdr:from>
    <xdr:to>
      <xdr:col>11</xdr:col>
      <xdr:colOff>333375</xdr:colOff>
      <xdr:row>172</xdr:row>
      <xdr:rowOff>171450</xdr:rowOff>
    </xdr:to>
    <xdr:sp macro="" textlink="">
      <xdr:nvSpPr>
        <xdr:cNvPr id="179" name="Rectangle 2"/>
        <xdr:cNvSpPr>
          <a:spLocks noChangeArrowheads="1"/>
        </xdr:cNvSpPr>
      </xdr:nvSpPr>
      <xdr:spPr bwMode="auto">
        <a:xfrm>
          <a:off x="11325225" y="39033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181</xdr:row>
      <xdr:rowOff>0</xdr:rowOff>
    </xdr:from>
    <xdr:to>
      <xdr:col>11</xdr:col>
      <xdr:colOff>365379</xdr:colOff>
      <xdr:row>181</xdr:row>
      <xdr:rowOff>36501</xdr:rowOff>
    </xdr:to>
    <xdr:sp macro="" textlink="">
      <xdr:nvSpPr>
        <xdr:cNvPr id="180" name="Rectangle 2"/>
        <xdr:cNvSpPr>
          <a:spLocks noChangeArrowheads="1"/>
        </xdr:cNvSpPr>
      </xdr:nvSpPr>
      <xdr:spPr bwMode="auto">
        <a:xfrm>
          <a:off x="11325225" y="4066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181</xdr:row>
      <xdr:rowOff>0</xdr:rowOff>
    </xdr:from>
    <xdr:to>
      <xdr:col>11</xdr:col>
      <xdr:colOff>365379</xdr:colOff>
      <xdr:row>181</xdr:row>
      <xdr:rowOff>36501</xdr:rowOff>
    </xdr:to>
    <xdr:sp macro="" textlink="">
      <xdr:nvSpPr>
        <xdr:cNvPr id="181" name="Rectangle 180"/>
        <xdr:cNvSpPr>
          <a:spLocks noChangeArrowheads="1"/>
        </xdr:cNvSpPr>
      </xdr:nvSpPr>
      <xdr:spPr bwMode="auto">
        <a:xfrm>
          <a:off x="11325225" y="4066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181</xdr:row>
      <xdr:rowOff>0</xdr:rowOff>
    </xdr:from>
    <xdr:to>
      <xdr:col>11</xdr:col>
      <xdr:colOff>365379</xdr:colOff>
      <xdr:row>181</xdr:row>
      <xdr:rowOff>36501</xdr:rowOff>
    </xdr:to>
    <xdr:sp macro="" textlink="">
      <xdr:nvSpPr>
        <xdr:cNvPr id="182" name="Rectangle 2"/>
        <xdr:cNvSpPr>
          <a:spLocks noChangeArrowheads="1"/>
        </xdr:cNvSpPr>
      </xdr:nvSpPr>
      <xdr:spPr bwMode="auto">
        <a:xfrm>
          <a:off x="11325225" y="4066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181</xdr:row>
      <xdr:rowOff>0</xdr:rowOff>
    </xdr:from>
    <xdr:to>
      <xdr:col>11</xdr:col>
      <xdr:colOff>365379</xdr:colOff>
      <xdr:row>181</xdr:row>
      <xdr:rowOff>36501</xdr:rowOff>
    </xdr:to>
    <xdr:sp macro="" textlink="">
      <xdr:nvSpPr>
        <xdr:cNvPr id="183" name="Rectangle 182"/>
        <xdr:cNvSpPr>
          <a:spLocks noChangeArrowheads="1"/>
        </xdr:cNvSpPr>
      </xdr:nvSpPr>
      <xdr:spPr bwMode="auto">
        <a:xfrm>
          <a:off x="11325225" y="40662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192</xdr:row>
      <xdr:rowOff>85725</xdr:rowOff>
    </xdr:from>
    <xdr:to>
      <xdr:col>11</xdr:col>
      <xdr:colOff>333375</xdr:colOff>
      <xdr:row>193</xdr:row>
      <xdr:rowOff>9525</xdr:rowOff>
    </xdr:to>
    <xdr:sp macro="" textlink="">
      <xdr:nvSpPr>
        <xdr:cNvPr id="184" name="Rectangle 2"/>
        <xdr:cNvSpPr>
          <a:spLocks noChangeArrowheads="1"/>
        </xdr:cNvSpPr>
      </xdr:nvSpPr>
      <xdr:spPr bwMode="auto">
        <a:xfrm>
          <a:off x="11325225" y="4284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192</xdr:row>
      <xdr:rowOff>85725</xdr:rowOff>
    </xdr:from>
    <xdr:to>
      <xdr:col>11</xdr:col>
      <xdr:colOff>333375</xdr:colOff>
      <xdr:row>193</xdr:row>
      <xdr:rowOff>9525</xdr:rowOff>
    </xdr:to>
    <xdr:sp macro="" textlink="">
      <xdr:nvSpPr>
        <xdr:cNvPr id="185" name="Rectangle 184"/>
        <xdr:cNvSpPr>
          <a:spLocks noChangeArrowheads="1"/>
        </xdr:cNvSpPr>
      </xdr:nvSpPr>
      <xdr:spPr bwMode="auto">
        <a:xfrm>
          <a:off x="11325225" y="4284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192</xdr:row>
      <xdr:rowOff>85725</xdr:rowOff>
    </xdr:from>
    <xdr:to>
      <xdr:col>11</xdr:col>
      <xdr:colOff>333375</xdr:colOff>
      <xdr:row>193</xdr:row>
      <xdr:rowOff>9525</xdr:rowOff>
    </xdr:to>
    <xdr:sp macro="" textlink="">
      <xdr:nvSpPr>
        <xdr:cNvPr id="186" name="Rectangle 2"/>
        <xdr:cNvSpPr>
          <a:spLocks noChangeArrowheads="1"/>
        </xdr:cNvSpPr>
      </xdr:nvSpPr>
      <xdr:spPr bwMode="auto">
        <a:xfrm>
          <a:off x="11325225" y="42843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226</xdr:row>
      <xdr:rowOff>0</xdr:rowOff>
    </xdr:from>
    <xdr:to>
      <xdr:col>12</xdr:col>
      <xdr:colOff>365379</xdr:colOff>
      <xdr:row>226</xdr:row>
      <xdr:rowOff>36501</xdr:rowOff>
    </xdr:to>
    <xdr:sp macro="" textlink="">
      <xdr:nvSpPr>
        <xdr:cNvPr id="187" name="Rectangle 2"/>
        <xdr:cNvSpPr>
          <a:spLocks noChangeArrowheads="1"/>
        </xdr:cNvSpPr>
      </xdr:nvSpPr>
      <xdr:spPr bwMode="auto">
        <a:xfrm>
          <a:off x="12172950" y="4923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226</xdr:row>
      <xdr:rowOff>0</xdr:rowOff>
    </xdr:from>
    <xdr:to>
      <xdr:col>12</xdr:col>
      <xdr:colOff>365379</xdr:colOff>
      <xdr:row>226</xdr:row>
      <xdr:rowOff>36501</xdr:rowOff>
    </xdr:to>
    <xdr:sp macro="" textlink="">
      <xdr:nvSpPr>
        <xdr:cNvPr id="188" name="Rectangle 187"/>
        <xdr:cNvSpPr>
          <a:spLocks noChangeArrowheads="1"/>
        </xdr:cNvSpPr>
      </xdr:nvSpPr>
      <xdr:spPr bwMode="auto">
        <a:xfrm>
          <a:off x="12172950" y="4923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226</xdr:row>
      <xdr:rowOff>0</xdr:rowOff>
    </xdr:from>
    <xdr:to>
      <xdr:col>12</xdr:col>
      <xdr:colOff>365379</xdr:colOff>
      <xdr:row>226</xdr:row>
      <xdr:rowOff>36501</xdr:rowOff>
    </xdr:to>
    <xdr:sp macro="" textlink="">
      <xdr:nvSpPr>
        <xdr:cNvPr id="189" name="Rectangle 2"/>
        <xdr:cNvSpPr>
          <a:spLocks noChangeArrowheads="1"/>
        </xdr:cNvSpPr>
      </xdr:nvSpPr>
      <xdr:spPr bwMode="auto">
        <a:xfrm>
          <a:off x="12172950" y="4923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226</xdr:row>
      <xdr:rowOff>0</xdr:rowOff>
    </xdr:from>
    <xdr:to>
      <xdr:col>12</xdr:col>
      <xdr:colOff>365379</xdr:colOff>
      <xdr:row>226</xdr:row>
      <xdr:rowOff>36501</xdr:rowOff>
    </xdr:to>
    <xdr:sp macro="" textlink="">
      <xdr:nvSpPr>
        <xdr:cNvPr id="190" name="Rectangle 189"/>
        <xdr:cNvSpPr>
          <a:spLocks noChangeArrowheads="1"/>
        </xdr:cNvSpPr>
      </xdr:nvSpPr>
      <xdr:spPr bwMode="auto">
        <a:xfrm>
          <a:off x="12172950" y="49234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230</xdr:row>
      <xdr:rowOff>0</xdr:rowOff>
    </xdr:from>
    <xdr:to>
      <xdr:col>12</xdr:col>
      <xdr:colOff>365379</xdr:colOff>
      <xdr:row>230</xdr:row>
      <xdr:rowOff>36501</xdr:rowOff>
    </xdr:to>
    <xdr:sp macro="" textlink="">
      <xdr:nvSpPr>
        <xdr:cNvPr id="191" name="Rectangle 2"/>
        <xdr:cNvSpPr>
          <a:spLocks noChangeArrowheads="1"/>
        </xdr:cNvSpPr>
      </xdr:nvSpPr>
      <xdr:spPr bwMode="auto">
        <a:xfrm>
          <a:off x="12172950" y="4999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230</xdr:row>
      <xdr:rowOff>0</xdr:rowOff>
    </xdr:from>
    <xdr:to>
      <xdr:col>12</xdr:col>
      <xdr:colOff>365379</xdr:colOff>
      <xdr:row>230</xdr:row>
      <xdr:rowOff>36501</xdr:rowOff>
    </xdr:to>
    <xdr:sp macro="" textlink="">
      <xdr:nvSpPr>
        <xdr:cNvPr id="192" name="Rectangle 191"/>
        <xdr:cNvSpPr>
          <a:spLocks noChangeArrowheads="1"/>
        </xdr:cNvSpPr>
      </xdr:nvSpPr>
      <xdr:spPr bwMode="auto">
        <a:xfrm>
          <a:off x="12172950" y="4999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230</xdr:row>
      <xdr:rowOff>0</xdr:rowOff>
    </xdr:from>
    <xdr:to>
      <xdr:col>12</xdr:col>
      <xdr:colOff>365379</xdr:colOff>
      <xdr:row>230</xdr:row>
      <xdr:rowOff>36501</xdr:rowOff>
    </xdr:to>
    <xdr:sp macro="" textlink="">
      <xdr:nvSpPr>
        <xdr:cNvPr id="193" name="Rectangle 2"/>
        <xdr:cNvSpPr>
          <a:spLocks noChangeArrowheads="1"/>
        </xdr:cNvSpPr>
      </xdr:nvSpPr>
      <xdr:spPr bwMode="auto">
        <a:xfrm>
          <a:off x="12172950" y="4999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230</xdr:row>
      <xdr:rowOff>0</xdr:rowOff>
    </xdr:from>
    <xdr:to>
      <xdr:col>12</xdr:col>
      <xdr:colOff>365379</xdr:colOff>
      <xdr:row>230</xdr:row>
      <xdr:rowOff>36501</xdr:rowOff>
    </xdr:to>
    <xdr:sp macro="" textlink="">
      <xdr:nvSpPr>
        <xdr:cNvPr id="194" name="Rectangle 193"/>
        <xdr:cNvSpPr>
          <a:spLocks noChangeArrowheads="1"/>
        </xdr:cNvSpPr>
      </xdr:nvSpPr>
      <xdr:spPr bwMode="auto">
        <a:xfrm>
          <a:off x="12172950" y="49996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233</xdr:row>
      <xdr:rowOff>85725</xdr:rowOff>
    </xdr:from>
    <xdr:to>
      <xdr:col>12</xdr:col>
      <xdr:colOff>333375</xdr:colOff>
      <xdr:row>233</xdr:row>
      <xdr:rowOff>171450</xdr:rowOff>
    </xdr:to>
    <xdr:sp macro="" textlink="">
      <xdr:nvSpPr>
        <xdr:cNvPr id="195" name="Rectangle 2"/>
        <xdr:cNvSpPr>
          <a:spLocks noChangeArrowheads="1"/>
        </xdr:cNvSpPr>
      </xdr:nvSpPr>
      <xdr:spPr bwMode="auto">
        <a:xfrm>
          <a:off x="12172950" y="50653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233</xdr:row>
      <xdr:rowOff>85725</xdr:rowOff>
    </xdr:from>
    <xdr:to>
      <xdr:col>12</xdr:col>
      <xdr:colOff>333375</xdr:colOff>
      <xdr:row>233</xdr:row>
      <xdr:rowOff>171450</xdr:rowOff>
    </xdr:to>
    <xdr:sp macro="" textlink="">
      <xdr:nvSpPr>
        <xdr:cNvPr id="196" name="Rectangle 2"/>
        <xdr:cNvSpPr>
          <a:spLocks noChangeArrowheads="1"/>
        </xdr:cNvSpPr>
      </xdr:nvSpPr>
      <xdr:spPr bwMode="auto">
        <a:xfrm>
          <a:off x="12172950" y="50653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235</xdr:row>
      <xdr:rowOff>85725</xdr:rowOff>
    </xdr:from>
    <xdr:to>
      <xdr:col>12</xdr:col>
      <xdr:colOff>333375</xdr:colOff>
      <xdr:row>235</xdr:row>
      <xdr:rowOff>171450</xdr:rowOff>
    </xdr:to>
    <xdr:sp macro="" textlink="">
      <xdr:nvSpPr>
        <xdr:cNvPr id="197" name="Rectangle 2"/>
        <xdr:cNvSpPr>
          <a:spLocks noChangeArrowheads="1"/>
        </xdr:cNvSpPr>
      </xdr:nvSpPr>
      <xdr:spPr bwMode="auto">
        <a:xfrm>
          <a:off x="12172950" y="51034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235</xdr:row>
      <xdr:rowOff>85725</xdr:rowOff>
    </xdr:from>
    <xdr:to>
      <xdr:col>12</xdr:col>
      <xdr:colOff>333375</xdr:colOff>
      <xdr:row>235</xdr:row>
      <xdr:rowOff>171450</xdr:rowOff>
    </xdr:to>
    <xdr:sp macro="" textlink="">
      <xdr:nvSpPr>
        <xdr:cNvPr id="198" name="Rectangle 2"/>
        <xdr:cNvSpPr>
          <a:spLocks noChangeArrowheads="1"/>
        </xdr:cNvSpPr>
      </xdr:nvSpPr>
      <xdr:spPr bwMode="auto">
        <a:xfrm>
          <a:off x="12172950" y="51034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235</xdr:row>
      <xdr:rowOff>85725</xdr:rowOff>
    </xdr:from>
    <xdr:to>
      <xdr:col>12</xdr:col>
      <xdr:colOff>333375</xdr:colOff>
      <xdr:row>236</xdr:row>
      <xdr:rowOff>9525</xdr:rowOff>
    </xdr:to>
    <xdr:sp macro="" textlink="">
      <xdr:nvSpPr>
        <xdr:cNvPr id="199" name="Rectangle 2"/>
        <xdr:cNvSpPr>
          <a:spLocks noChangeArrowheads="1"/>
        </xdr:cNvSpPr>
      </xdr:nvSpPr>
      <xdr:spPr bwMode="auto">
        <a:xfrm>
          <a:off x="12172950" y="51034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235</xdr:row>
      <xdr:rowOff>85725</xdr:rowOff>
    </xdr:from>
    <xdr:to>
      <xdr:col>12</xdr:col>
      <xdr:colOff>333375</xdr:colOff>
      <xdr:row>236</xdr:row>
      <xdr:rowOff>9525</xdr:rowOff>
    </xdr:to>
    <xdr:sp macro="" textlink="">
      <xdr:nvSpPr>
        <xdr:cNvPr id="200" name="Rectangle 199"/>
        <xdr:cNvSpPr>
          <a:spLocks noChangeArrowheads="1"/>
        </xdr:cNvSpPr>
      </xdr:nvSpPr>
      <xdr:spPr bwMode="auto">
        <a:xfrm>
          <a:off x="12172950" y="51034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249</xdr:row>
      <xdr:rowOff>0</xdr:rowOff>
    </xdr:from>
    <xdr:to>
      <xdr:col>12</xdr:col>
      <xdr:colOff>365379</xdr:colOff>
      <xdr:row>249</xdr:row>
      <xdr:rowOff>36501</xdr:rowOff>
    </xdr:to>
    <xdr:sp macro="" textlink="">
      <xdr:nvSpPr>
        <xdr:cNvPr id="201" name="Rectangle 2"/>
        <xdr:cNvSpPr>
          <a:spLocks noChangeArrowheads="1"/>
        </xdr:cNvSpPr>
      </xdr:nvSpPr>
      <xdr:spPr bwMode="auto">
        <a:xfrm>
          <a:off x="12172950" y="53616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249</xdr:row>
      <xdr:rowOff>0</xdr:rowOff>
    </xdr:from>
    <xdr:to>
      <xdr:col>12</xdr:col>
      <xdr:colOff>365379</xdr:colOff>
      <xdr:row>249</xdr:row>
      <xdr:rowOff>36501</xdr:rowOff>
    </xdr:to>
    <xdr:sp macro="" textlink="">
      <xdr:nvSpPr>
        <xdr:cNvPr id="202" name="Rectangle 201"/>
        <xdr:cNvSpPr>
          <a:spLocks noChangeArrowheads="1"/>
        </xdr:cNvSpPr>
      </xdr:nvSpPr>
      <xdr:spPr bwMode="auto">
        <a:xfrm>
          <a:off x="12172950" y="53616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249</xdr:row>
      <xdr:rowOff>0</xdr:rowOff>
    </xdr:from>
    <xdr:to>
      <xdr:col>12</xdr:col>
      <xdr:colOff>365379</xdr:colOff>
      <xdr:row>249</xdr:row>
      <xdr:rowOff>36501</xdr:rowOff>
    </xdr:to>
    <xdr:sp macro="" textlink="">
      <xdr:nvSpPr>
        <xdr:cNvPr id="203" name="Rectangle 2"/>
        <xdr:cNvSpPr>
          <a:spLocks noChangeArrowheads="1"/>
        </xdr:cNvSpPr>
      </xdr:nvSpPr>
      <xdr:spPr bwMode="auto">
        <a:xfrm>
          <a:off x="12172950" y="536162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235</xdr:row>
      <xdr:rowOff>85725</xdr:rowOff>
    </xdr:from>
    <xdr:to>
      <xdr:col>12</xdr:col>
      <xdr:colOff>333375</xdr:colOff>
      <xdr:row>236</xdr:row>
      <xdr:rowOff>9525</xdr:rowOff>
    </xdr:to>
    <xdr:sp macro="" textlink="">
      <xdr:nvSpPr>
        <xdr:cNvPr id="205" name="Rectangle 2"/>
        <xdr:cNvSpPr>
          <a:spLocks noChangeArrowheads="1"/>
        </xdr:cNvSpPr>
      </xdr:nvSpPr>
      <xdr:spPr bwMode="auto">
        <a:xfrm>
          <a:off x="12172950" y="51034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247650</xdr:colOff>
      <xdr:row>254</xdr:row>
      <xdr:rowOff>171450</xdr:rowOff>
    </xdr:from>
    <xdr:to>
      <xdr:col>13</xdr:col>
      <xdr:colOff>438150</xdr:colOff>
      <xdr:row>255</xdr:row>
      <xdr:rowOff>47625</xdr:rowOff>
    </xdr:to>
    <xdr:sp macro="" textlink="">
      <xdr:nvSpPr>
        <xdr:cNvPr id="207" name="Rectangle 2"/>
        <xdr:cNvSpPr>
          <a:spLocks noChangeArrowheads="1"/>
        </xdr:cNvSpPr>
      </xdr:nvSpPr>
      <xdr:spPr bwMode="auto">
        <a:xfrm>
          <a:off x="10106025" y="49129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250</xdr:row>
      <xdr:rowOff>85725</xdr:rowOff>
    </xdr:from>
    <xdr:to>
      <xdr:col>12</xdr:col>
      <xdr:colOff>333375</xdr:colOff>
      <xdr:row>250</xdr:row>
      <xdr:rowOff>171450</xdr:rowOff>
    </xdr:to>
    <xdr:sp macro="" textlink="">
      <xdr:nvSpPr>
        <xdr:cNvPr id="208" name="Rectangle 2"/>
        <xdr:cNvSpPr>
          <a:spLocks noChangeArrowheads="1"/>
        </xdr:cNvSpPr>
      </xdr:nvSpPr>
      <xdr:spPr bwMode="auto">
        <a:xfrm>
          <a:off x="12172950" y="5389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250</xdr:row>
      <xdr:rowOff>85725</xdr:rowOff>
    </xdr:from>
    <xdr:to>
      <xdr:col>12</xdr:col>
      <xdr:colOff>333375</xdr:colOff>
      <xdr:row>250</xdr:row>
      <xdr:rowOff>171450</xdr:rowOff>
    </xdr:to>
    <xdr:sp macro="" textlink="">
      <xdr:nvSpPr>
        <xdr:cNvPr id="209" name="Rectangle 2"/>
        <xdr:cNvSpPr>
          <a:spLocks noChangeArrowheads="1"/>
        </xdr:cNvSpPr>
      </xdr:nvSpPr>
      <xdr:spPr bwMode="auto">
        <a:xfrm>
          <a:off x="12172950" y="53892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250</xdr:row>
      <xdr:rowOff>85725</xdr:rowOff>
    </xdr:from>
    <xdr:to>
      <xdr:col>12</xdr:col>
      <xdr:colOff>333375</xdr:colOff>
      <xdr:row>251</xdr:row>
      <xdr:rowOff>9525</xdr:rowOff>
    </xdr:to>
    <xdr:sp macro="" textlink="">
      <xdr:nvSpPr>
        <xdr:cNvPr id="210" name="Rectangle 2"/>
        <xdr:cNvSpPr>
          <a:spLocks noChangeArrowheads="1"/>
        </xdr:cNvSpPr>
      </xdr:nvSpPr>
      <xdr:spPr bwMode="auto">
        <a:xfrm>
          <a:off x="12172950" y="5389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250</xdr:row>
      <xdr:rowOff>85725</xdr:rowOff>
    </xdr:from>
    <xdr:to>
      <xdr:col>12</xdr:col>
      <xdr:colOff>333375</xdr:colOff>
      <xdr:row>251</xdr:row>
      <xdr:rowOff>9525</xdr:rowOff>
    </xdr:to>
    <xdr:sp macro="" textlink="">
      <xdr:nvSpPr>
        <xdr:cNvPr id="211" name="Rectangle 210"/>
        <xdr:cNvSpPr>
          <a:spLocks noChangeArrowheads="1"/>
        </xdr:cNvSpPr>
      </xdr:nvSpPr>
      <xdr:spPr bwMode="auto">
        <a:xfrm>
          <a:off x="12172950" y="5389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0</xdr:rowOff>
    </xdr:from>
    <xdr:to>
      <xdr:col>12</xdr:col>
      <xdr:colOff>365379</xdr:colOff>
      <xdr:row>264</xdr:row>
      <xdr:rowOff>36501</xdr:rowOff>
    </xdr:to>
    <xdr:sp macro="" textlink="">
      <xdr:nvSpPr>
        <xdr:cNvPr id="212" name="Rectangle 2"/>
        <xdr:cNvSpPr>
          <a:spLocks noChangeArrowheads="1"/>
        </xdr:cNvSpPr>
      </xdr:nvSpPr>
      <xdr:spPr bwMode="auto">
        <a:xfrm>
          <a:off x="12172950" y="56530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0</xdr:rowOff>
    </xdr:from>
    <xdr:to>
      <xdr:col>12</xdr:col>
      <xdr:colOff>365379</xdr:colOff>
      <xdr:row>264</xdr:row>
      <xdr:rowOff>36501</xdr:rowOff>
    </xdr:to>
    <xdr:sp macro="" textlink="">
      <xdr:nvSpPr>
        <xdr:cNvPr id="213" name="Rectangle 212"/>
        <xdr:cNvSpPr>
          <a:spLocks noChangeArrowheads="1"/>
        </xdr:cNvSpPr>
      </xdr:nvSpPr>
      <xdr:spPr bwMode="auto">
        <a:xfrm>
          <a:off x="12172950" y="56530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0</xdr:rowOff>
    </xdr:from>
    <xdr:to>
      <xdr:col>12</xdr:col>
      <xdr:colOff>365379</xdr:colOff>
      <xdr:row>264</xdr:row>
      <xdr:rowOff>36501</xdr:rowOff>
    </xdr:to>
    <xdr:sp macro="" textlink="">
      <xdr:nvSpPr>
        <xdr:cNvPr id="214" name="Rectangle 2"/>
        <xdr:cNvSpPr>
          <a:spLocks noChangeArrowheads="1"/>
        </xdr:cNvSpPr>
      </xdr:nvSpPr>
      <xdr:spPr bwMode="auto">
        <a:xfrm>
          <a:off x="12172950" y="56530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0</xdr:rowOff>
    </xdr:from>
    <xdr:to>
      <xdr:col>12</xdr:col>
      <xdr:colOff>365379</xdr:colOff>
      <xdr:row>264</xdr:row>
      <xdr:rowOff>36501</xdr:rowOff>
    </xdr:to>
    <xdr:sp macro="" textlink="">
      <xdr:nvSpPr>
        <xdr:cNvPr id="215" name="Rectangle 214"/>
        <xdr:cNvSpPr>
          <a:spLocks noChangeArrowheads="1"/>
        </xdr:cNvSpPr>
      </xdr:nvSpPr>
      <xdr:spPr bwMode="auto">
        <a:xfrm>
          <a:off x="12172950" y="56530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250</xdr:row>
      <xdr:rowOff>85725</xdr:rowOff>
    </xdr:from>
    <xdr:to>
      <xdr:col>12</xdr:col>
      <xdr:colOff>333375</xdr:colOff>
      <xdr:row>251</xdr:row>
      <xdr:rowOff>9525</xdr:rowOff>
    </xdr:to>
    <xdr:sp macro="" textlink="">
      <xdr:nvSpPr>
        <xdr:cNvPr id="216" name="Rectangle 2"/>
        <xdr:cNvSpPr>
          <a:spLocks noChangeArrowheads="1"/>
        </xdr:cNvSpPr>
      </xdr:nvSpPr>
      <xdr:spPr bwMode="auto">
        <a:xfrm>
          <a:off x="12172950" y="53892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232</xdr:row>
      <xdr:rowOff>0</xdr:rowOff>
    </xdr:from>
    <xdr:to>
      <xdr:col>11</xdr:col>
      <xdr:colOff>365379</xdr:colOff>
      <xdr:row>232</xdr:row>
      <xdr:rowOff>36501</xdr:rowOff>
    </xdr:to>
    <xdr:sp macro="" textlink="">
      <xdr:nvSpPr>
        <xdr:cNvPr id="217" name="Rectangle 2"/>
        <xdr:cNvSpPr>
          <a:spLocks noChangeArrowheads="1"/>
        </xdr:cNvSpPr>
      </xdr:nvSpPr>
      <xdr:spPr bwMode="auto">
        <a:xfrm>
          <a:off x="11325225" y="5037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232</xdr:row>
      <xdr:rowOff>0</xdr:rowOff>
    </xdr:from>
    <xdr:to>
      <xdr:col>11</xdr:col>
      <xdr:colOff>365379</xdr:colOff>
      <xdr:row>232</xdr:row>
      <xdr:rowOff>36501</xdr:rowOff>
    </xdr:to>
    <xdr:sp macro="" textlink="">
      <xdr:nvSpPr>
        <xdr:cNvPr id="218" name="Rectangle 217"/>
        <xdr:cNvSpPr>
          <a:spLocks noChangeArrowheads="1"/>
        </xdr:cNvSpPr>
      </xdr:nvSpPr>
      <xdr:spPr bwMode="auto">
        <a:xfrm>
          <a:off x="11325225" y="5037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232</xdr:row>
      <xdr:rowOff>0</xdr:rowOff>
    </xdr:from>
    <xdr:to>
      <xdr:col>11</xdr:col>
      <xdr:colOff>365379</xdr:colOff>
      <xdr:row>232</xdr:row>
      <xdr:rowOff>36501</xdr:rowOff>
    </xdr:to>
    <xdr:sp macro="" textlink="">
      <xdr:nvSpPr>
        <xdr:cNvPr id="219" name="Rectangle 2"/>
        <xdr:cNvSpPr>
          <a:spLocks noChangeArrowheads="1"/>
        </xdr:cNvSpPr>
      </xdr:nvSpPr>
      <xdr:spPr bwMode="auto">
        <a:xfrm>
          <a:off x="11325225" y="5037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232</xdr:row>
      <xdr:rowOff>0</xdr:rowOff>
    </xdr:from>
    <xdr:to>
      <xdr:col>11</xdr:col>
      <xdr:colOff>365379</xdr:colOff>
      <xdr:row>232</xdr:row>
      <xdr:rowOff>36501</xdr:rowOff>
    </xdr:to>
    <xdr:sp macro="" textlink="">
      <xdr:nvSpPr>
        <xdr:cNvPr id="220" name="Rectangle 219"/>
        <xdr:cNvSpPr>
          <a:spLocks noChangeArrowheads="1"/>
        </xdr:cNvSpPr>
      </xdr:nvSpPr>
      <xdr:spPr bwMode="auto">
        <a:xfrm>
          <a:off x="11325225" y="50377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249</xdr:row>
      <xdr:rowOff>85725</xdr:rowOff>
    </xdr:from>
    <xdr:to>
      <xdr:col>11</xdr:col>
      <xdr:colOff>333375</xdr:colOff>
      <xdr:row>250</xdr:row>
      <xdr:rowOff>9525</xdr:rowOff>
    </xdr:to>
    <xdr:sp macro="" textlink="">
      <xdr:nvSpPr>
        <xdr:cNvPr id="221" name="Rectangle 2"/>
        <xdr:cNvSpPr>
          <a:spLocks noChangeArrowheads="1"/>
        </xdr:cNvSpPr>
      </xdr:nvSpPr>
      <xdr:spPr bwMode="auto">
        <a:xfrm>
          <a:off x="11325225" y="53701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249</xdr:row>
      <xdr:rowOff>85725</xdr:rowOff>
    </xdr:from>
    <xdr:to>
      <xdr:col>11</xdr:col>
      <xdr:colOff>333375</xdr:colOff>
      <xdr:row>250</xdr:row>
      <xdr:rowOff>9525</xdr:rowOff>
    </xdr:to>
    <xdr:sp macro="" textlink="">
      <xdr:nvSpPr>
        <xdr:cNvPr id="222" name="Rectangle 221"/>
        <xdr:cNvSpPr>
          <a:spLocks noChangeArrowheads="1"/>
        </xdr:cNvSpPr>
      </xdr:nvSpPr>
      <xdr:spPr bwMode="auto">
        <a:xfrm>
          <a:off x="11325225" y="53701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249</xdr:row>
      <xdr:rowOff>85725</xdr:rowOff>
    </xdr:from>
    <xdr:to>
      <xdr:col>11</xdr:col>
      <xdr:colOff>333375</xdr:colOff>
      <xdr:row>250</xdr:row>
      <xdr:rowOff>9525</xdr:rowOff>
    </xdr:to>
    <xdr:sp macro="" textlink="">
      <xdr:nvSpPr>
        <xdr:cNvPr id="223" name="Rectangle 2"/>
        <xdr:cNvSpPr>
          <a:spLocks noChangeArrowheads="1"/>
        </xdr:cNvSpPr>
      </xdr:nvSpPr>
      <xdr:spPr bwMode="auto">
        <a:xfrm>
          <a:off x="11325225" y="53701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253</xdr:row>
      <xdr:rowOff>0</xdr:rowOff>
    </xdr:from>
    <xdr:to>
      <xdr:col>12</xdr:col>
      <xdr:colOff>365379</xdr:colOff>
      <xdr:row>253</xdr:row>
      <xdr:rowOff>36501</xdr:rowOff>
    </xdr:to>
    <xdr:sp macro="" textlink="">
      <xdr:nvSpPr>
        <xdr:cNvPr id="224" name="Rectangle 2"/>
        <xdr:cNvSpPr>
          <a:spLocks noChangeArrowheads="1"/>
        </xdr:cNvSpPr>
      </xdr:nvSpPr>
      <xdr:spPr bwMode="auto">
        <a:xfrm>
          <a:off x="12172950" y="543972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253</xdr:row>
      <xdr:rowOff>0</xdr:rowOff>
    </xdr:from>
    <xdr:to>
      <xdr:col>12</xdr:col>
      <xdr:colOff>365379</xdr:colOff>
      <xdr:row>253</xdr:row>
      <xdr:rowOff>36501</xdr:rowOff>
    </xdr:to>
    <xdr:sp macro="" textlink="">
      <xdr:nvSpPr>
        <xdr:cNvPr id="225" name="Rectangle 224"/>
        <xdr:cNvSpPr>
          <a:spLocks noChangeArrowheads="1"/>
        </xdr:cNvSpPr>
      </xdr:nvSpPr>
      <xdr:spPr bwMode="auto">
        <a:xfrm>
          <a:off x="12172950" y="543972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253</xdr:row>
      <xdr:rowOff>0</xdr:rowOff>
    </xdr:from>
    <xdr:to>
      <xdr:col>12</xdr:col>
      <xdr:colOff>365379</xdr:colOff>
      <xdr:row>253</xdr:row>
      <xdr:rowOff>36501</xdr:rowOff>
    </xdr:to>
    <xdr:sp macro="" textlink="">
      <xdr:nvSpPr>
        <xdr:cNvPr id="226" name="Rectangle 2"/>
        <xdr:cNvSpPr>
          <a:spLocks noChangeArrowheads="1"/>
        </xdr:cNvSpPr>
      </xdr:nvSpPr>
      <xdr:spPr bwMode="auto">
        <a:xfrm>
          <a:off x="12172950" y="543972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253</xdr:row>
      <xdr:rowOff>0</xdr:rowOff>
    </xdr:from>
    <xdr:to>
      <xdr:col>12</xdr:col>
      <xdr:colOff>365379</xdr:colOff>
      <xdr:row>253</xdr:row>
      <xdr:rowOff>36501</xdr:rowOff>
    </xdr:to>
    <xdr:sp macro="" textlink="">
      <xdr:nvSpPr>
        <xdr:cNvPr id="227" name="Rectangle 226"/>
        <xdr:cNvSpPr>
          <a:spLocks noChangeArrowheads="1"/>
        </xdr:cNvSpPr>
      </xdr:nvSpPr>
      <xdr:spPr bwMode="auto">
        <a:xfrm>
          <a:off x="12172950" y="543972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263</xdr:row>
      <xdr:rowOff>0</xdr:rowOff>
    </xdr:from>
    <xdr:to>
      <xdr:col>12</xdr:col>
      <xdr:colOff>365379</xdr:colOff>
      <xdr:row>263</xdr:row>
      <xdr:rowOff>36501</xdr:rowOff>
    </xdr:to>
    <xdr:sp macro="" textlink="">
      <xdr:nvSpPr>
        <xdr:cNvPr id="228" name="Rectangle 2"/>
        <xdr:cNvSpPr>
          <a:spLocks noChangeArrowheads="1"/>
        </xdr:cNvSpPr>
      </xdr:nvSpPr>
      <xdr:spPr bwMode="auto">
        <a:xfrm>
          <a:off x="12172950" y="56340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263</xdr:row>
      <xdr:rowOff>0</xdr:rowOff>
    </xdr:from>
    <xdr:to>
      <xdr:col>12</xdr:col>
      <xdr:colOff>365379</xdr:colOff>
      <xdr:row>263</xdr:row>
      <xdr:rowOff>36501</xdr:rowOff>
    </xdr:to>
    <xdr:sp macro="" textlink="">
      <xdr:nvSpPr>
        <xdr:cNvPr id="229" name="Rectangle 228"/>
        <xdr:cNvSpPr>
          <a:spLocks noChangeArrowheads="1"/>
        </xdr:cNvSpPr>
      </xdr:nvSpPr>
      <xdr:spPr bwMode="auto">
        <a:xfrm>
          <a:off x="12172950" y="56340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263</xdr:row>
      <xdr:rowOff>0</xdr:rowOff>
    </xdr:from>
    <xdr:to>
      <xdr:col>12</xdr:col>
      <xdr:colOff>365379</xdr:colOff>
      <xdr:row>263</xdr:row>
      <xdr:rowOff>36501</xdr:rowOff>
    </xdr:to>
    <xdr:sp macro="" textlink="">
      <xdr:nvSpPr>
        <xdr:cNvPr id="230" name="Rectangle 2"/>
        <xdr:cNvSpPr>
          <a:spLocks noChangeArrowheads="1"/>
        </xdr:cNvSpPr>
      </xdr:nvSpPr>
      <xdr:spPr bwMode="auto">
        <a:xfrm>
          <a:off x="12172950" y="56340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263</xdr:row>
      <xdr:rowOff>0</xdr:rowOff>
    </xdr:from>
    <xdr:to>
      <xdr:col>12</xdr:col>
      <xdr:colOff>365379</xdr:colOff>
      <xdr:row>263</xdr:row>
      <xdr:rowOff>36501</xdr:rowOff>
    </xdr:to>
    <xdr:sp macro="" textlink="">
      <xdr:nvSpPr>
        <xdr:cNvPr id="231" name="Rectangle 230"/>
        <xdr:cNvSpPr>
          <a:spLocks noChangeArrowheads="1"/>
        </xdr:cNvSpPr>
      </xdr:nvSpPr>
      <xdr:spPr bwMode="auto">
        <a:xfrm>
          <a:off x="12172950" y="56340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262</xdr:row>
      <xdr:rowOff>85725</xdr:rowOff>
    </xdr:from>
    <xdr:to>
      <xdr:col>12</xdr:col>
      <xdr:colOff>333375</xdr:colOff>
      <xdr:row>262</xdr:row>
      <xdr:rowOff>171450</xdr:rowOff>
    </xdr:to>
    <xdr:sp macro="" textlink="">
      <xdr:nvSpPr>
        <xdr:cNvPr id="232" name="Rectangle 2"/>
        <xdr:cNvSpPr>
          <a:spLocks noChangeArrowheads="1"/>
        </xdr:cNvSpPr>
      </xdr:nvSpPr>
      <xdr:spPr bwMode="auto">
        <a:xfrm>
          <a:off x="12172950" y="5623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262</xdr:row>
      <xdr:rowOff>85725</xdr:rowOff>
    </xdr:from>
    <xdr:to>
      <xdr:col>12</xdr:col>
      <xdr:colOff>333375</xdr:colOff>
      <xdr:row>262</xdr:row>
      <xdr:rowOff>171450</xdr:rowOff>
    </xdr:to>
    <xdr:sp macro="" textlink="">
      <xdr:nvSpPr>
        <xdr:cNvPr id="233" name="Rectangle 2"/>
        <xdr:cNvSpPr>
          <a:spLocks noChangeArrowheads="1"/>
        </xdr:cNvSpPr>
      </xdr:nvSpPr>
      <xdr:spPr bwMode="auto">
        <a:xfrm>
          <a:off x="12172950" y="5623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85725</xdr:rowOff>
    </xdr:from>
    <xdr:to>
      <xdr:col>12</xdr:col>
      <xdr:colOff>333375</xdr:colOff>
      <xdr:row>264</xdr:row>
      <xdr:rowOff>171450</xdr:rowOff>
    </xdr:to>
    <xdr:sp macro="" textlink="">
      <xdr:nvSpPr>
        <xdr:cNvPr id="234" name="Rectangle 2"/>
        <xdr:cNvSpPr>
          <a:spLocks noChangeArrowheads="1"/>
        </xdr:cNvSpPr>
      </xdr:nvSpPr>
      <xdr:spPr bwMode="auto">
        <a:xfrm>
          <a:off x="12172950" y="56616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85725</xdr:rowOff>
    </xdr:from>
    <xdr:to>
      <xdr:col>12</xdr:col>
      <xdr:colOff>333375</xdr:colOff>
      <xdr:row>264</xdr:row>
      <xdr:rowOff>171450</xdr:rowOff>
    </xdr:to>
    <xdr:sp macro="" textlink="">
      <xdr:nvSpPr>
        <xdr:cNvPr id="235" name="Rectangle 2"/>
        <xdr:cNvSpPr>
          <a:spLocks noChangeArrowheads="1"/>
        </xdr:cNvSpPr>
      </xdr:nvSpPr>
      <xdr:spPr bwMode="auto">
        <a:xfrm>
          <a:off x="12172950" y="56616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85725</xdr:rowOff>
    </xdr:from>
    <xdr:to>
      <xdr:col>12</xdr:col>
      <xdr:colOff>333375</xdr:colOff>
      <xdr:row>265</xdr:row>
      <xdr:rowOff>9525</xdr:rowOff>
    </xdr:to>
    <xdr:sp macro="" textlink="">
      <xdr:nvSpPr>
        <xdr:cNvPr id="236" name="Rectangle 2"/>
        <xdr:cNvSpPr>
          <a:spLocks noChangeArrowheads="1"/>
        </xdr:cNvSpPr>
      </xdr:nvSpPr>
      <xdr:spPr bwMode="auto">
        <a:xfrm>
          <a:off x="12172950" y="56616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85725</xdr:rowOff>
    </xdr:from>
    <xdr:to>
      <xdr:col>12</xdr:col>
      <xdr:colOff>333375</xdr:colOff>
      <xdr:row>265</xdr:row>
      <xdr:rowOff>9525</xdr:rowOff>
    </xdr:to>
    <xdr:sp macro="" textlink="">
      <xdr:nvSpPr>
        <xdr:cNvPr id="237" name="Rectangle 236"/>
        <xdr:cNvSpPr>
          <a:spLocks noChangeArrowheads="1"/>
        </xdr:cNvSpPr>
      </xdr:nvSpPr>
      <xdr:spPr bwMode="auto">
        <a:xfrm>
          <a:off x="12172950" y="56616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278</xdr:row>
      <xdr:rowOff>0</xdr:rowOff>
    </xdr:from>
    <xdr:to>
      <xdr:col>12</xdr:col>
      <xdr:colOff>365379</xdr:colOff>
      <xdr:row>278</xdr:row>
      <xdr:rowOff>36501</xdr:rowOff>
    </xdr:to>
    <xdr:sp macro="" textlink="">
      <xdr:nvSpPr>
        <xdr:cNvPr id="238" name="Rectangle 2"/>
        <xdr:cNvSpPr>
          <a:spLocks noChangeArrowheads="1"/>
        </xdr:cNvSpPr>
      </xdr:nvSpPr>
      <xdr:spPr bwMode="auto">
        <a:xfrm>
          <a:off x="12172950" y="59197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278</xdr:row>
      <xdr:rowOff>0</xdr:rowOff>
    </xdr:from>
    <xdr:to>
      <xdr:col>12</xdr:col>
      <xdr:colOff>365379</xdr:colOff>
      <xdr:row>278</xdr:row>
      <xdr:rowOff>36501</xdr:rowOff>
    </xdr:to>
    <xdr:sp macro="" textlink="">
      <xdr:nvSpPr>
        <xdr:cNvPr id="239" name="Rectangle 238"/>
        <xdr:cNvSpPr>
          <a:spLocks noChangeArrowheads="1"/>
        </xdr:cNvSpPr>
      </xdr:nvSpPr>
      <xdr:spPr bwMode="auto">
        <a:xfrm>
          <a:off x="12172950" y="59197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278</xdr:row>
      <xdr:rowOff>0</xdr:rowOff>
    </xdr:from>
    <xdr:to>
      <xdr:col>12</xdr:col>
      <xdr:colOff>365379</xdr:colOff>
      <xdr:row>278</xdr:row>
      <xdr:rowOff>36501</xdr:rowOff>
    </xdr:to>
    <xdr:sp macro="" textlink="">
      <xdr:nvSpPr>
        <xdr:cNvPr id="240" name="Rectangle 2"/>
        <xdr:cNvSpPr>
          <a:spLocks noChangeArrowheads="1"/>
        </xdr:cNvSpPr>
      </xdr:nvSpPr>
      <xdr:spPr bwMode="auto">
        <a:xfrm>
          <a:off x="12172950" y="59197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278</xdr:row>
      <xdr:rowOff>0</xdr:rowOff>
    </xdr:from>
    <xdr:to>
      <xdr:col>12</xdr:col>
      <xdr:colOff>365379</xdr:colOff>
      <xdr:row>278</xdr:row>
      <xdr:rowOff>36501</xdr:rowOff>
    </xdr:to>
    <xdr:sp macro="" textlink="">
      <xdr:nvSpPr>
        <xdr:cNvPr id="241" name="Rectangle 240"/>
        <xdr:cNvSpPr>
          <a:spLocks noChangeArrowheads="1"/>
        </xdr:cNvSpPr>
      </xdr:nvSpPr>
      <xdr:spPr bwMode="auto">
        <a:xfrm>
          <a:off x="12172950" y="59197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264</xdr:row>
      <xdr:rowOff>85725</xdr:rowOff>
    </xdr:from>
    <xdr:to>
      <xdr:col>12</xdr:col>
      <xdr:colOff>333375</xdr:colOff>
      <xdr:row>265</xdr:row>
      <xdr:rowOff>9525</xdr:rowOff>
    </xdr:to>
    <xdr:sp macro="" textlink="">
      <xdr:nvSpPr>
        <xdr:cNvPr id="242" name="Rectangle 2"/>
        <xdr:cNvSpPr>
          <a:spLocks noChangeArrowheads="1"/>
        </xdr:cNvSpPr>
      </xdr:nvSpPr>
      <xdr:spPr bwMode="auto">
        <a:xfrm>
          <a:off x="12172950" y="56616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0</xdr:rowOff>
    </xdr:from>
    <xdr:to>
      <xdr:col>12</xdr:col>
      <xdr:colOff>365379</xdr:colOff>
      <xdr:row>292</xdr:row>
      <xdr:rowOff>36501</xdr:rowOff>
    </xdr:to>
    <xdr:sp macro="" textlink="">
      <xdr:nvSpPr>
        <xdr:cNvPr id="243" name="Rectangle 2"/>
        <xdr:cNvSpPr>
          <a:spLocks noChangeArrowheads="1"/>
        </xdr:cNvSpPr>
      </xdr:nvSpPr>
      <xdr:spPr bwMode="auto">
        <a:xfrm>
          <a:off x="12172950" y="61864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0</xdr:rowOff>
    </xdr:from>
    <xdr:to>
      <xdr:col>12</xdr:col>
      <xdr:colOff>365379</xdr:colOff>
      <xdr:row>292</xdr:row>
      <xdr:rowOff>36501</xdr:rowOff>
    </xdr:to>
    <xdr:sp macro="" textlink="">
      <xdr:nvSpPr>
        <xdr:cNvPr id="244" name="Rectangle 243"/>
        <xdr:cNvSpPr>
          <a:spLocks noChangeArrowheads="1"/>
        </xdr:cNvSpPr>
      </xdr:nvSpPr>
      <xdr:spPr bwMode="auto">
        <a:xfrm>
          <a:off x="12172950" y="61864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0</xdr:rowOff>
    </xdr:from>
    <xdr:to>
      <xdr:col>12</xdr:col>
      <xdr:colOff>365379</xdr:colOff>
      <xdr:row>292</xdr:row>
      <xdr:rowOff>36501</xdr:rowOff>
    </xdr:to>
    <xdr:sp macro="" textlink="">
      <xdr:nvSpPr>
        <xdr:cNvPr id="245" name="Rectangle 2"/>
        <xdr:cNvSpPr>
          <a:spLocks noChangeArrowheads="1"/>
        </xdr:cNvSpPr>
      </xdr:nvSpPr>
      <xdr:spPr bwMode="auto">
        <a:xfrm>
          <a:off x="12172950" y="61864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0</xdr:rowOff>
    </xdr:from>
    <xdr:to>
      <xdr:col>12</xdr:col>
      <xdr:colOff>365379</xdr:colOff>
      <xdr:row>292</xdr:row>
      <xdr:rowOff>36501</xdr:rowOff>
    </xdr:to>
    <xdr:sp macro="" textlink="">
      <xdr:nvSpPr>
        <xdr:cNvPr id="246" name="Rectangle 245"/>
        <xdr:cNvSpPr>
          <a:spLocks noChangeArrowheads="1"/>
        </xdr:cNvSpPr>
      </xdr:nvSpPr>
      <xdr:spPr bwMode="auto">
        <a:xfrm>
          <a:off x="12172950" y="61864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247" name="Rectangle 2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248" name="Rectangle 247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249" name="Rectangle 2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250" name="Rectangle 249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290</xdr:row>
      <xdr:rowOff>85725</xdr:rowOff>
    </xdr:from>
    <xdr:to>
      <xdr:col>12</xdr:col>
      <xdr:colOff>333375</xdr:colOff>
      <xdr:row>290</xdr:row>
      <xdr:rowOff>171450</xdr:rowOff>
    </xdr:to>
    <xdr:sp macro="" textlink="">
      <xdr:nvSpPr>
        <xdr:cNvPr id="251" name="Rectangle 2"/>
        <xdr:cNvSpPr>
          <a:spLocks noChangeArrowheads="1"/>
        </xdr:cNvSpPr>
      </xdr:nvSpPr>
      <xdr:spPr bwMode="auto">
        <a:xfrm>
          <a:off x="12172950" y="61569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38100</xdr:colOff>
      <xdr:row>290</xdr:row>
      <xdr:rowOff>85725</xdr:rowOff>
    </xdr:from>
    <xdr:to>
      <xdr:col>12</xdr:col>
      <xdr:colOff>228600</xdr:colOff>
      <xdr:row>290</xdr:row>
      <xdr:rowOff>171450</xdr:rowOff>
    </xdr:to>
    <xdr:sp macro="" textlink="">
      <xdr:nvSpPr>
        <xdr:cNvPr id="252" name="Rectangle 2"/>
        <xdr:cNvSpPr>
          <a:spLocks noChangeArrowheads="1"/>
        </xdr:cNvSpPr>
      </xdr:nvSpPr>
      <xdr:spPr bwMode="auto">
        <a:xfrm>
          <a:off x="9105900" y="559212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85725</xdr:rowOff>
    </xdr:from>
    <xdr:to>
      <xdr:col>12</xdr:col>
      <xdr:colOff>333375</xdr:colOff>
      <xdr:row>292</xdr:row>
      <xdr:rowOff>171450</xdr:rowOff>
    </xdr:to>
    <xdr:sp macro="" textlink="">
      <xdr:nvSpPr>
        <xdr:cNvPr id="253" name="Rectangle 2"/>
        <xdr:cNvSpPr>
          <a:spLocks noChangeArrowheads="1"/>
        </xdr:cNvSpPr>
      </xdr:nvSpPr>
      <xdr:spPr bwMode="auto">
        <a:xfrm>
          <a:off x="12172950" y="61950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85725</xdr:rowOff>
    </xdr:from>
    <xdr:to>
      <xdr:col>12</xdr:col>
      <xdr:colOff>333375</xdr:colOff>
      <xdr:row>292</xdr:row>
      <xdr:rowOff>171450</xdr:rowOff>
    </xdr:to>
    <xdr:sp macro="" textlink="">
      <xdr:nvSpPr>
        <xdr:cNvPr id="254" name="Rectangle 2"/>
        <xdr:cNvSpPr>
          <a:spLocks noChangeArrowheads="1"/>
        </xdr:cNvSpPr>
      </xdr:nvSpPr>
      <xdr:spPr bwMode="auto">
        <a:xfrm>
          <a:off x="12172950" y="61950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85725</xdr:rowOff>
    </xdr:from>
    <xdr:to>
      <xdr:col>12</xdr:col>
      <xdr:colOff>333375</xdr:colOff>
      <xdr:row>293</xdr:row>
      <xdr:rowOff>9525</xdr:rowOff>
    </xdr:to>
    <xdr:sp macro="" textlink="">
      <xdr:nvSpPr>
        <xdr:cNvPr id="255" name="Rectangle 2"/>
        <xdr:cNvSpPr>
          <a:spLocks noChangeArrowheads="1"/>
        </xdr:cNvSpPr>
      </xdr:nvSpPr>
      <xdr:spPr bwMode="auto">
        <a:xfrm>
          <a:off x="12172950" y="61950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85725</xdr:rowOff>
    </xdr:from>
    <xdr:to>
      <xdr:col>12</xdr:col>
      <xdr:colOff>333375</xdr:colOff>
      <xdr:row>293</xdr:row>
      <xdr:rowOff>9525</xdr:rowOff>
    </xdr:to>
    <xdr:sp macro="" textlink="">
      <xdr:nvSpPr>
        <xdr:cNvPr id="256" name="Rectangle 255"/>
        <xdr:cNvSpPr>
          <a:spLocks noChangeArrowheads="1"/>
        </xdr:cNvSpPr>
      </xdr:nvSpPr>
      <xdr:spPr bwMode="auto">
        <a:xfrm>
          <a:off x="12172950" y="61950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306</xdr:row>
      <xdr:rowOff>0</xdr:rowOff>
    </xdr:from>
    <xdr:to>
      <xdr:col>12</xdr:col>
      <xdr:colOff>365379</xdr:colOff>
      <xdr:row>306</xdr:row>
      <xdr:rowOff>36501</xdr:rowOff>
    </xdr:to>
    <xdr:sp macro="" textlink="">
      <xdr:nvSpPr>
        <xdr:cNvPr id="257" name="Rectangle 2"/>
        <xdr:cNvSpPr>
          <a:spLocks noChangeArrowheads="1"/>
        </xdr:cNvSpPr>
      </xdr:nvSpPr>
      <xdr:spPr bwMode="auto">
        <a:xfrm>
          <a:off x="12172950" y="6453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306</xdr:row>
      <xdr:rowOff>0</xdr:rowOff>
    </xdr:from>
    <xdr:to>
      <xdr:col>12</xdr:col>
      <xdr:colOff>365379</xdr:colOff>
      <xdr:row>306</xdr:row>
      <xdr:rowOff>36501</xdr:rowOff>
    </xdr:to>
    <xdr:sp macro="" textlink="">
      <xdr:nvSpPr>
        <xdr:cNvPr id="258" name="Rectangle 257"/>
        <xdr:cNvSpPr>
          <a:spLocks noChangeArrowheads="1"/>
        </xdr:cNvSpPr>
      </xdr:nvSpPr>
      <xdr:spPr bwMode="auto">
        <a:xfrm>
          <a:off x="12172950" y="6453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306</xdr:row>
      <xdr:rowOff>0</xdr:rowOff>
    </xdr:from>
    <xdr:to>
      <xdr:col>12</xdr:col>
      <xdr:colOff>365379</xdr:colOff>
      <xdr:row>306</xdr:row>
      <xdr:rowOff>36501</xdr:rowOff>
    </xdr:to>
    <xdr:sp macro="" textlink="">
      <xdr:nvSpPr>
        <xdr:cNvPr id="259" name="Rectangle 2"/>
        <xdr:cNvSpPr>
          <a:spLocks noChangeArrowheads="1"/>
        </xdr:cNvSpPr>
      </xdr:nvSpPr>
      <xdr:spPr bwMode="auto">
        <a:xfrm>
          <a:off x="12172950" y="6453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306</xdr:row>
      <xdr:rowOff>0</xdr:rowOff>
    </xdr:from>
    <xdr:to>
      <xdr:col>12</xdr:col>
      <xdr:colOff>365379</xdr:colOff>
      <xdr:row>306</xdr:row>
      <xdr:rowOff>36501</xdr:rowOff>
    </xdr:to>
    <xdr:sp macro="" textlink="">
      <xdr:nvSpPr>
        <xdr:cNvPr id="260" name="Rectangle 259"/>
        <xdr:cNvSpPr>
          <a:spLocks noChangeArrowheads="1"/>
        </xdr:cNvSpPr>
      </xdr:nvSpPr>
      <xdr:spPr bwMode="auto">
        <a:xfrm>
          <a:off x="12172950" y="6453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292</xdr:row>
      <xdr:rowOff>85725</xdr:rowOff>
    </xdr:from>
    <xdr:to>
      <xdr:col>12</xdr:col>
      <xdr:colOff>333375</xdr:colOff>
      <xdr:row>293</xdr:row>
      <xdr:rowOff>9525</xdr:rowOff>
    </xdr:to>
    <xdr:sp macro="" textlink="">
      <xdr:nvSpPr>
        <xdr:cNvPr id="261" name="Rectangle 2"/>
        <xdr:cNvSpPr>
          <a:spLocks noChangeArrowheads="1"/>
        </xdr:cNvSpPr>
      </xdr:nvSpPr>
      <xdr:spPr bwMode="auto">
        <a:xfrm>
          <a:off x="12172950" y="61950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326</xdr:row>
      <xdr:rowOff>0</xdr:rowOff>
    </xdr:from>
    <xdr:to>
      <xdr:col>12</xdr:col>
      <xdr:colOff>365379</xdr:colOff>
      <xdr:row>326</xdr:row>
      <xdr:rowOff>36501</xdr:rowOff>
    </xdr:to>
    <xdr:sp macro="" textlink="">
      <xdr:nvSpPr>
        <xdr:cNvPr id="262" name="Rectangle 2"/>
        <xdr:cNvSpPr>
          <a:spLocks noChangeArrowheads="1"/>
        </xdr:cNvSpPr>
      </xdr:nvSpPr>
      <xdr:spPr bwMode="auto">
        <a:xfrm>
          <a:off x="12172950" y="6834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326</xdr:row>
      <xdr:rowOff>0</xdr:rowOff>
    </xdr:from>
    <xdr:to>
      <xdr:col>12</xdr:col>
      <xdr:colOff>365379</xdr:colOff>
      <xdr:row>326</xdr:row>
      <xdr:rowOff>36501</xdr:rowOff>
    </xdr:to>
    <xdr:sp macro="" textlink="">
      <xdr:nvSpPr>
        <xdr:cNvPr id="263" name="Rectangle 262"/>
        <xdr:cNvSpPr>
          <a:spLocks noChangeArrowheads="1"/>
        </xdr:cNvSpPr>
      </xdr:nvSpPr>
      <xdr:spPr bwMode="auto">
        <a:xfrm>
          <a:off x="12172950" y="6834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326</xdr:row>
      <xdr:rowOff>0</xdr:rowOff>
    </xdr:from>
    <xdr:to>
      <xdr:col>12</xdr:col>
      <xdr:colOff>365379</xdr:colOff>
      <xdr:row>326</xdr:row>
      <xdr:rowOff>36501</xdr:rowOff>
    </xdr:to>
    <xdr:sp macro="" textlink="">
      <xdr:nvSpPr>
        <xdr:cNvPr id="264" name="Rectangle 2"/>
        <xdr:cNvSpPr>
          <a:spLocks noChangeArrowheads="1"/>
        </xdr:cNvSpPr>
      </xdr:nvSpPr>
      <xdr:spPr bwMode="auto">
        <a:xfrm>
          <a:off x="12172950" y="6834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326</xdr:row>
      <xdr:rowOff>0</xdr:rowOff>
    </xdr:from>
    <xdr:to>
      <xdr:col>12</xdr:col>
      <xdr:colOff>365379</xdr:colOff>
      <xdr:row>326</xdr:row>
      <xdr:rowOff>36501</xdr:rowOff>
    </xdr:to>
    <xdr:sp macro="" textlink="">
      <xdr:nvSpPr>
        <xdr:cNvPr id="265" name="Rectangle 264"/>
        <xdr:cNvSpPr>
          <a:spLocks noChangeArrowheads="1"/>
        </xdr:cNvSpPr>
      </xdr:nvSpPr>
      <xdr:spPr bwMode="auto">
        <a:xfrm>
          <a:off x="12172950" y="683418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66" name="Rectangle 2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67" name="Rectangle 266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90</xdr:row>
      <xdr:rowOff>171450</xdr:rowOff>
    </xdr:to>
    <xdr:sp macro="" textlink="">
      <xdr:nvSpPr>
        <xdr:cNvPr id="268" name="Rectangle 2"/>
        <xdr:cNvSpPr>
          <a:spLocks noChangeArrowheads="1"/>
        </xdr:cNvSpPr>
      </xdr:nvSpPr>
      <xdr:spPr bwMode="auto">
        <a:xfrm>
          <a:off x="104965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69" name="Rectangle 2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70" name="Rectangle 269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71" name="Rectangle 2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72" name="Rectangle 271"/>
        <xdr:cNvSpPr>
          <a:spLocks noChangeArrowheads="1"/>
        </xdr:cNvSpPr>
      </xdr:nvSpPr>
      <xdr:spPr bwMode="auto">
        <a:xfrm>
          <a:off x="104965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273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274" name="Rectangle 2"/>
        <xdr:cNvSpPr>
          <a:spLocks noChangeArrowheads="1"/>
        </xdr:cNvSpPr>
      </xdr:nvSpPr>
      <xdr:spPr bwMode="auto">
        <a:xfrm>
          <a:off x="129254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89</xdr:row>
      <xdr:rowOff>9525</xdr:rowOff>
    </xdr:to>
    <xdr:sp macro="" textlink="">
      <xdr:nvSpPr>
        <xdr:cNvPr id="275" name="Rectangle 2"/>
        <xdr:cNvSpPr>
          <a:spLocks noChangeArrowheads="1"/>
        </xdr:cNvSpPr>
      </xdr:nvSpPr>
      <xdr:spPr bwMode="auto">
        <a:xfrm>
          <a:off x="12925425" y="1731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89</xdr:row>
      <xdr:rowOff>9525</xdr:rowOff>
    </xdr:to>
    <xdr:sp macro="" textlink="">
      <xdr:nvSpPr>
        <xdr:cNvPr id="276" name="Rectangle 275"/>
        <xdr:cNvSpPr>
          <a:spLocks noChangeArrowheads="1"/>
        </xdr:cNvSpPr>
      </xdr:nvSpPr>
      <xdr:spPr bwMode="auto">
        <a:xfrm>
          <a:off x="12925425" y="1731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89</xdr:row>
      <xdr:rowOff>9525</xdr:rowOff>
    </xdr:to>
    <xdr:sp macro="" textlink="">
      <xdr:nvSpPr>
        <xdr:cNvPr id="277" name="Rectangle 2"/>
        <xdr:cNvSpPr>
          <a:spLocks noChangeArrowheads="1"/>
        </xdr:cNvSpPr>
      </xdr:nvSpPr>
      <xdr:spPr bwMode="auto">
        <a:xfrm>
          <a:off x="12925425" y="17316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86</xdr:row>
      <xdr:rowOff>85725</xdr:rowOff>
    </xdr:from>
    <xdr:to>
      <xdr:col>14</xdr:col>
      <xdr:colOff>333375</xdr:colOff>
      <xdr:row>87</xdr:row>
      <xdr:rowOff>9525</xdr:rowOff>
    </xdr:to>
    <xdr:sp macro="" textlink="">
      <xdr:nvSpPr>
        <xdr:cNvPr id="278" name="Rectangle 2"/>
        <xdr:cNvSpPr>
          <a:spLocks noChangeArrowheads="1"/>
        </xdr:cNvSpPr>
      </xdr:nvSpPr>
      <xdr:spPr bwMode="auto">
        <a:xfrm>
          <a:off x="13744575" y="16935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86</xdr:row>
      <xdr:rowOff>85725</xdr:rowOff>
    </xdr:from>
    <xdr:to>
      <xdr:col>14</xdr:col>
      <xdr:colOff>333375</xdr:colOff>
      <xdr:row>87</xdr:row>
      <xdr:rowOff>9525</xdr:rowOff>
    </xdr:to>
    <xdr:sp macro="" textlink="">
      <xdr:nvSpPr>
        <xdr:cNvPr id="279" name="Rectangle 278"/>
        <xdr:cNvSpPr>
          <a:spLocks noChangeArrowheads="1"/>
        </xdr:cNvSpPr>
      </xdr:nvSpPr>
      <xdr:spPr bwMode="auto">
        <a:xfrm>
          <a:off x="13744575" y="16935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86</xdr:row>
      <xdr:rowOff>85725</xdr:rowOff>
    </xdr:from>
    <xdr:to>
      <xdr:col>14</xdr:col>
      <xdr:colOff>333375</xdr:colOff>
      <xdr:row>87</xdr:row>
      <xdr:rowOff>9525</xdr:rowOff>
    </xdr:to>
    <xdr:sp macro="" textlink="">
      <xdr:nvSpPr>
        <xdr:cNvPr id="280" name="Rectangle 2"/>
        <xdr:cNvSpPr>
          <a:spLocks noChangeArrowheads="1"/>
        </xdr:cNvSpPr>
      </xdr:nvSpPr>
      <xdr:spPr bwMode="auto">
        <a:xfrm>
          <a:off x="13744575" y="16935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1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2" name="Rectangle 281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283" name="Rectangle 2"/>
        <xdr:cNvSpPr>
          <a:spLocks noChangeArrowheads="1"/>
        </xdr:cNvSpPr>
      </xdr:nvSpPr>
      <xdr:spPr bwMode="auto">
        <a:xfrm>
          <a:off x="121729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4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5" name="Rectangle 284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6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87" name="Rectangle 286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88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89" name="Rectangle 288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90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91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92" name="Rectangle 291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93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294" name="Rectangle 293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89</xdr:row>
      <xdr:rowOff>85725</xdr:rowOff>
    </xdr:from>
    <xdr:to>
      <xdr:col>13</xdr:col>
      <xdr:colOff>333375</xdr:colOff>
      <xdr:row>90</xdr:row>
      <xdr:rowOff>9525</xdr:rowOff>
    </xdr:to>
    <xdr:sp macro="" textlink="">
      <xdr:nvSpPr>
        <xdr:cNvPr id="295" name="Rectangle 2"/>
        <xdr:cNvSpPr>
          <a:spLocks noChangeArrowheads="1"/>
        </xdr:cNvSpPr>
      </xdr:nvSpPr>
      <xdr:spPr bwMode="auto">
        <a:xfrm>
          <a:off x="12925425" y="17506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89</xdr:row>
      <xdr:rowOff>85725</xdr:rowOff>
    </xdr:from>
    <xdr:to>
      <xdr:col>13</xdr:col>
      <xdr:colOff>333375</xdr:colOff>
      <xdr:row>90</xdr:row>
      <xdr:rowOff>9525</xdr:rowOff>
    </xdr:to>
    <xdr:sp macro="" textlink="">
      <xdr:nvSpPr>
        <xdr:cNvPr id="296" name="Rectangle 295"/>
        <xdr:cNvSpPr>
          <a:spLocks noChangeArrowheads="1"/>
        </xdr:cNvSpPr>
      </xdr:nvSpPr>
      <xdr:spPr bwMode="auto">
        <a:xfrm>
          <a:off x="12925425" y="17506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89</xdr:row>
      <xdr:rowOff>85725</xdr:rowOff>
    </xdr:from>
    <xdr:to>
      <xdr:col>13</xdr:col>
      <xdr:colOff>333375</xdr:colOff>
      <xdr:row>90</xdr:row>
      <xdr:rowOff>9525</xdr:rowOff>
    </xdr:to>
    <xdr:sp macro="" textlink="">
      <xdr:nvSpPr>
        <xdr:cNvPr id="297" name="Rectangle 2"/>
        <xdr:cNvSpPr>
          <a:spLocks noChangeArrowheads="1"/>
        </xdr:cNvSpPr>
      </xdr:nvSpPr>
      <xdr:spPr bwMode="auto">
        <a:xfrm>
          <a:off x="12925425" y="175069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105</xdr:row>
      <xdr:rowOff>0</xdr:rowOff>
    </xdr:from>
    <xdr:to>
      <xdr:col>13</xdr:col>
      <xdr:colOff>365379</xdr:colOff>
      <xdr:row>105</xdr:row>
      <xdr:rowOff>36501</xdr:rowOff>
    </xdr:to>
    <xdr:sp macro="" textlink="">
      <xdr:nvSpPr>
        <xdr:cNvPr id="298" name="Rectangle 2"/>
        <xdr:cNvSpPr>
          <a:spLocks noChangeArrowheads="1"/>
        </xdr:cNvSpPr>
      </xdr:nvSpPr>
      <xdr:spPr bwMode="auto">
        <a:xfrm>
          <a:off x="129254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105</xdr:row>
      <xdr:rowOff>0</xdr:rowOff>
    </xdr:from>
    <xdr:to>
      <xdr:col>13</xdr:col>
      <xdr:colOff>365379</xdr:colOff>
      <xdr:row>105</xdr:row>
      <xdr:rowOff>36501</xdr:rowOff>
    </xdr:to>
    <xdr:sp macro="" textlink="">
      <xdr:nvSpPr>
        <xdr:cNvPr id="299" name="Rectangle 298"/>
        <xdr:cNvSpPr>
          <a:spLocks noChangeArrowheads="1"/>
        </xdr:cNvSpPr>
      </xdr:nvSpPr>
      <xdr:spPr bwMode="auto">
        <a:xfrm>
          <a:off x="129254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105</xdr:row>
      <xdr:rowOff>0</xdr:rowOff>
    </xdr:from>
    <xdr:to>
      <xdr:col>13</xdr:col>
      <xdr:colOff>365379</xdr:colOff>
      <xdr:row>105</xdr:row>
      <xdr:rowOff>36501</xdr:rowOff>
    </xdr:to>
    <xdr:sp macro="" textlink="">
      <xdr:nvSpPr>
        <xdr:cNvPr id="300" name="Rectangle 2"/>
        <xdr:cNvSpPr>
          <a:spLocks noChangeArrowheads="1"/>
        </xdr:cNvSpPr>
      </xdr:nvSpPr>
      <xdr:spPr bwMode="auto">
        <a:xfrm>
          <a:off x="129254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105</xdr:row>
      <xdr:rowOff>0</xdr:rowOff>
    </xdr:from>
    <xdr:to>
      <xdr:col>13</xdr:col>
      <xdr:colOff>365379</xdr:colOff>
      <xdr:row>105</xdr:row>
      <xdr:rowOff>36501</xdr:rowOff>
    </xdr:to>
    <xdr:sp macro="" textlink="">
      <xdr:nvSpPr>
        <xdr:cNvPr id="301" name="Rectangle 300"/>
        <xdr:cNvSpPr>
          <a:spLocks noChangeArrowheads="1"/>
        </xdr:cNvSpPr>
      </xdr:nvSpPr>
      <xdr:spPr bwMode="auto">
        <a:xfrm>
          <a:off x="12925425" y="20659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105</xdr:row>
      <xdr:rowOff>0</xdr:rowOff>
    </xdr:from>
    <xdr:to>
      <xdr:col>13</xdr:col>
      <xdr:colOff>333375</xdr:colOff>
      <xdr:row>105</xdr:row>
      <xdr:rowOff>85725</xdr:rowOff>
    </xdr:to>
    <xdr:sp macro="" textlink="">
      <xdr:nvSpPr>
        <xdr:cNvPr id="302" name="Rectangle 2"/>
        <xdr:cNvSpPr>
          <a:spLocks noChangeArrowheads="1"/>
        </xdr:cNvSpPr>
      </xdr:nvSpPr>
      <xdr:spPr bwMode="auto">
        <a:xfrm>
          <a:off x="12925425" y="205549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3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4" name="Rectangle 303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305" name="Rectangle 2"/>
        <xdr:cNvSpPr>
          <a:spLocks noChangeArrowheads="1"/>
        </xdr:cNvSpPr>
      </xdr:nvSpPr>
      <xdr:spPr bwMode="auto">
        <a:xfrm>
          <a:off x="121729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6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7" name="Rectangle 306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8" name="Rectangle 2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9" name="Rectangle 308"/>
        <xdr:cNvSpPr>
          <a:spLocks noChangeArrowheads="1"/>
        </xdr:cNvSpPr>
      </xdr:nvSpPr>
      <xdr:spPr bwMode="auto">
        <a:xfrm>
          <a:off x="121729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0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1" name="Rectangle 310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312" name="Rectangle 2"/>
        <xdr:cNvSpPr>
          <a:spLocks noChangeArrowheads="1"/>
        </xdr:cNvSpPr>
      </xdr:nvSpPr>
      <xdr:spPr bwMode="auto">
        <a:xfrm>
          <a:off x="129254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3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4" name="Rectangle 313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5" name="Rectangle 2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6" name="Rectangle 315"/>
        <xdr:cNvSpPr>
          <a:spLocks noChangeArrowheads="1"/>
        </xdr:cNvSpPr>
      </xdr:nvSpPr>
      <xdr:spPr bwMode="auto">
        <a:xfrm>
          <a:off x="129254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17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18" name="Rectangle 317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319" name="Rectangle 2"/>
        <xdr:cNvSpPr>
          <a:spLocks noChangeArrowheads="1"/>
        </xdr:cNvSpPr>
      </xdr:nvSpPr>
      <xdr:spPr bwMode="auto">
        <a:xfrm>
          <a:off x="13744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20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21" name="Rectangle 320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22" name="Rectangle 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323" name="Rectangle 322"/>
        <xdr:cNvSpPr>
          <a:spLocks noChangeArrowheads="1"/>
        </xdr:cNvSpPr>
      </xdr:nvSpPr>
      <xdr:spPr bwMode="auto">
        <a:xfrm>
          <a:off x="13744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324" name="Rectangle 2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325" name="Rectangle 324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326" name="Rectangle 2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0</xdr:rowOff>
    </xdr:from>
    <xdr:to>
      <xdr:col>12</xdr:col>
      <xdr:colOff>365379</xdr:colOff>
      <xdr:row>291</xdr:row>
      <xdr:rowOff>36501</xdr:rowOff>
    </xdr:to>
    <xdr:sp macro="" textlink="">
      <xdr:nvSpPr>
        <xdr:cNvPr id="327" name="Rectangle 326"/>
        <xdr:cNvSpPr>
          <a:spLocks noChangeArrowheads="1"/>
        </xdr:cNvSpPr>
      </xdr:nvSpPr>
      <xdr:spPr bwMode="auto">
        <a:xfrm>
          <a:off x="12172950" y="6167437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85725</xdr:rowOff>
    </xdr:from>
    <xdr:to>
      <xdr:col>12</xdr:col>
      <xdr:colOff>333375</xdr:colOff>
      <xdr:row>291</xdr:row>
      <xdr:rowOff>171450</xdr:rowOff>
    </xdr:to>
    <xdr:sp macro="" textlink="">
      <xdr:nvSpPr>
        <xdr:cNvPr id="328" name="Rectangle 2"/>
        <xdr:cNvSpPr>
          <a:spLocks noChangeArrowheads="1"/>
        </xdr:cNvSpPr>
      </xdr:nvSpPr>
      <xdr:spPr bwMode="auto">
        <a:xfrm>
          <a:off x="12172950" y="617601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85725</xdr:rowOff>
    </xdr:from>
    <xdr:to>
      <xdr:col>12</xdr:col>
      <xdr:colOff>333375</xdr:colOff>
      <xdr:row>291</xdr:row>
      <xdr:rowOff>171450</xdr:rowOff>
    </xdr:to>
    <xdr:sp macro="" textlink="">
      <xdr:nvSpPr>
        <xdr:cNvPr id="329" name="Rectangle 2"/>
        <xdr:cNvSpPr>
          <a:spLocks noChangeArrowheads="1"/>
        </xdr:cNvSpPr>
      </xdr:nvSpPr>
      <xdr:spPr bwMode="auto">
        <a:xfrm>
          <a:off x="12172950" y="617601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85725</xdr:rowOff>
    </xdr:from>
    <xdr:to>
      <xdr:col>12</xdr:col>
      <xdr:colOff>333375</xdr:colOff>
      <xdr:row>292</xdr:row>
      <xdr:rowOff>9525</xdr:rowOff>
    </xdr:to>
    <xdr:sp macro="" textlink="">
      <xdr:nvSpPr>
        <xdr:cNvPr id="330" name="Rectangle 2"/>
        <xdr:cNvSpPr>
          <a:spLocks noChangeArrowheads="1"/>
        </xdr:cNvSpPr>
      </xdr:nvSpPr>
      <xdr:spPr bwMode="auto">
        <a:xfrm>
          <a:off x="12172950" y="617601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85725</xdr:rowOff>
    </xdr:from>
    <xdr:to>
      <xdr:col>12</xdr:col>
      <xdr:colOff>333375</xdr:colOff>
      <xdr:row>292</xdr:row>
      <xdr:rowOff>9525</xdr:rowOff>
    </xdr:to>
    <xdr:sp macro="" textlink="">
      <xdr:nvSpPr>
        <xdr:cNvPr id="331" name="Rectangle 330"/>
        <xdr:cNvSpPr>
          <a:spLocks noChangeArrowheads="1"/>
        </xdr:cNvSpPr>
      </xdr:nvSpPr>
      <xdr:spPr bwMode="auto">
        <a:xfrm>
          <a:off x="12172950" y="617601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291</xdr:row>
      <xdr:rowOff>85725</xdr:rowOff>
    </xdr:from>
    <xdr:to>
      <xdr:col>12</xdr:col>
      <xdr:colOff>333375</xdr:colOff>
      <xdr:row>292</xdr:row>
      <xdr:rowOff>9525</xdr:rowOff>
    </xdr:to>
    <xdr:sp macro="" textlink="">
      <xdr:nvSpPr>
        <xdr:cNvPr id="332" name="Rectangle 2"/>
        <xdr:cNvSpPr>
          <a:spLocks noChangeArrowheads="1"/>
        </xdr:cNvSpPr>
      </xdr:nvSpPr>
      <xdr:spPr bwMode="auto">
        <a:xfrm>
          <a:off x="12172950" y="617601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197</xdr:row>
      <xdr:rowOff>85725</xdr:rowOff>
    </xdr:from>
    <xdr:to>
      <xdr:col>10</xdr:col>
      <xdr:colOff>333375</xdr:colOff>
      <xdr:row>198</xdr:row>
      <xdr:rowOff>9525</xdr:rowOff>
    </xdr:to>
    <xdr:sp macro="" textlink="">
      <xdr:nvSpPr>
        <xdr:cNvPr id="333" name="Rectangle 2"/>
        <xdr:cNvSpPr>
          <a:spLocks noChangeArrowheads="1"/>
        </xdr:cNvSpPr>
      </xdr:nvSpPr>
      <xdr:spPr bwMode="auto">
        <a:xfrm>
          <a:off x="9210675" y="36985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197</xdr:row>
      <xdr:rowOff>85725</xdr:rowOff>
    </xdr:from>
    <xdr:to>
      <xdr:col>10</xdr:col>
      <xdr:colOff>333375</xdr:colOff>
      <xdr:row>198</xdr:row>
      <xdr:rowOff>9525</xdr:rowOff>
    </xdr:to>
    <xdr:sp macro="" textlink="">
      <xdr:nvSpPr>
        <xdr:cNvPr id="334" name="Rectangle 333"/>
        <xdr:cNvSpPr>
          <a:spLocks noChangeArrowheads="1"/>
        </xdr:cNvSpPr>
      </xdr:nvSpPr>
      <xdr:spPr bwMode="auto">
        <a:xfrm>
          <a:off x="9210675" y="36985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197</xdr:row>
      <xdr:rowOff>85725</xdr:rowOff>
    </xdr:from>
    <xdr:to>
      <xdr:col>10</xdr:col>
      <xdr:colOff>333375</xdr:colOff>
      <xdr:row>198</xdr:row>
      <xdr:rowOff>9525</xdr:rowOff>
    </xdr:to>
    <xdr:sp macro="" textlink="">
      <xdr:nvSpPr>
        <xdr:cNvPr id="335" name="Rectangle 2"/>
        <xdr:cNvSpPr>
          <a:spLocks noChangeArrowheads="1"/>
        </xdr:cNvSpPr>
      </xdr:nvSpPr>
      <xdr:spPr bwMode="auto">
        <a:xfrm>
          <a:off x="9210675" y="36985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197</xdr:row>
      <xdr:rowOff>85725</xdr:rowOff>
    </xdr:from>
    <xdr:to>
      <xdr:col>11</xdr:col>
      <xdr:colOff>333375</xdr:colOff>
      <xdr:row>198</xdr:row>
      <xdr:rowOff>9525</xdr:rowOff>
    </xdr:to>
    <xdr:sp macro="" textlink="">
      <xdr:nvSpPr>
        <xdr:cNvPr id="336" name="Rectangle 2"/>
        <xdr:cNvSpPr>
          <a:spLocks noChangeArrowheads="1"/>
        </xdr:cNvSpPr>
      </xdr:nvSpPr>
      <xdr:spPr bwMode="auto">
        <a:xfrm>
          <a:off x="7534275" y="38128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197</xdr:row>
      <xdr:rowOff>85725</xdr:rowOff>
    </xdr:from>
    <xdr:to>
      <xdr:col>11</xdr:col>
      <xdr:colOff>333375</xdr:colOff>
      <xdr:row>198</xdr:row>
      <xdr:rowOff>9525</xdr:rowOff>
    </xdr:to>
    <xdr:sp macro="" textlink="">
      <xdr:nvSpPr>
        <xdr:cNvPr id="337" name="Rectangle 336"/>
        <xdr:cNvSpPr>
          <a:spLocks noChangeArrowheads="1"/>
        </xdr:cNvSpPr>
      </xdr:nvSpPr>
      <xdr:spPr bwMode="auto">
        <a:xfrm>
          <a:off x="7534275" y="38128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197</xdr:row>
      <xdr:rowOff>85725</xdr:rowOff>
    </xdr:from>
    <xdr:to>
      <xdr:col>11</xdr:col>
      <xdr:colOff>333375</xdr:colOff>
      <xdr:row>198</xdr:row>
      <xdr:rowOff>9525</xdr:rowOff>
    </xdr:to>
    <xdr:sp macro="" textlink="">
      <xdr:nvSpPr>
        <xdr:cNvPr id="338" name="Rectangle 2"/>
        <xdr:cNvSpPr>
          <a:spLocks noChangeArrowheads="1"/>
        </xdr:cNvSpPr>
      </xdr:nvSpPr>
      <xdr:spPr bwMode="auto">
        <a:xfrm>
          <a:off x="7534275" y="381285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168</xdr:row>
      <xdr:rowOff>85725</xdr:rowOff>
    </xdr:from>
    <xdr:to>
      <xdr:col>11</xdr:col>
      <xdr:colOff>333375</xdr:colOff>
      <xdr:row>168</xdr:row>
      <xdr:rowOff>171450</xdr:rowOff>
    </xdr:to>
    <xdr:sp macro="" textlink="">
      <xdr:nvSpPr>
        <xdr:cNvPr id="339" name="Rectangle 2"/>
        <xdr:cNvSpPr>
          <a:spLocks noChangeArrowheads="1"/>
        </xdr:cNvSpPr>
      </xdr:nvSpPr>
      <xdr:spPr bwMode="auto">
        <a:xfrm>
          <a:off x="9210675" y="329850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168</xdr:row>
      <xdr:rowOff>85725</xdr:rowOff>
    </xdr:from>
    <xdr:to>
      <xdr:col>11</xdr:col>
      <xdr:colOff>333375</xdr:colOff>
      <xdr:row>168</xdr:row>
      <xdr:rowOff>171450</xdr:rowOff>
    </xdr:to>
    <xdr:sp macro="" textlink="">
      <xdr:nvSpPr>
        <xdr:cNvPr id="340" name="Rectangle 2"/>
        <xdr:cNvSpPr>
          <a:spLocks noChangeArrowheads="1"/>
        </xdr:cNvSpPr>
      </xdr:nvSpPr>
      <xdr:spPr bwMode="auto">
        <a:xfrm>
          <a:off x="9210675" y="329850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168</xdr:row>
      <xdr:rowOff>0</xdr:rowOff>
    </xdr:from>
    <xdr:to>
      <xdr:col>12</xdr:col>
      <xdr:colOff>365379</xdr:colOff>
      <xdr:row>168</xdr:row>
      <xdr:rowOff>36501</xdr:rowOff>
    </xdr:to>
    <xdr:sp macro="" textlink="">
      <xdr:nvSpPr>
        <xdr:cNvPr id="341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168</xdr:row>
      <xdr:rowOff>0</xdr:rowOff>
    </xdr:from>
    <xdr:to>
      <xdr:col>12</xdr:col>
      <xdr:colOff>365379</xdr:colOff>
      <xdr:row>168</xdr:row>
      <xdr:rowOff>36501</xdr:rowOff>
    </xdr:to>
    <xdr:sp macro="" textlink="">
      <xdr:nvSpPr>
        <xdr:cNvPr id="342" name="Rectangle 341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168</xdr:row>
      <xdr:rowOff>0</xdr:rowOff>
    </xdr:from>
    <xdr:to>
      <xdr:col>12</xdr:col>
      <xdr:colOff>365379</xdr:colOff>
      <xdr:row>168</xdr:row>
      <xdr:rowOff>36501</xdr:rowOff>
    </xdr:to>
    <xdr:sp macro="" textlink="">
      <xdr:nvSpPr>
        <xdr:cNvPr id="343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168</xdr:row>
      <xdr:rowOff>0</xdr:rowOff>
    </xdr:from>
    <xdr:to>
      <xdr:col>12</xdr:col>
      <xdr:colOff>365379</xdr:colOff>
      <xdr:row>168</xdr:row>
      <xdr:rowOff>36501</xdr:rowOff>
    </xdr:to>
    <xdr:sp macro="" textlink="">
      <xdr:nvSpPr>
        <xdr:cNvPr id="344" name="Rectangle 343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169</xdr:row>
      <xdr:rowOff>0</xdr:rowOff>
    </xdr:from>
    <xdr:to>
      <xdr:col>12</xdr:col>
      <xdr:colOff>365379</xdr:colOff>
      <xdr:row>169</xdr:row>
      <xdr:rowOff>36501</xdr:rowOff>
    </xdr:to>
    <xdr:sp macro="" textlink="">
      <xdr:nvSpPr>
        <xdr:cNvPr id="345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169</xdr:row>
      <xdr:rowOff>0</xdr:rowOff>
    </xdr:from>
    <xdr:to>
      <xdr:col>12</xdr:col>
      <xdr:colOff>365379</xdr:colOff>
      <xdr:row>169</xdr:row>
      <xdr:rowOff>36501</xdr:rowOff>
    </xdr:to>
    <xdr:sp macro="" textlink="">
      <xdr:nvSpPr>
        <xdr:cNvPr id="346" name="Rectangle 345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169</xdr:row>
      <xdr:rowOff>0</xdr:rowOff>
    </xdr:from>
    <xdr:to>
      <xdr:col>12</xdr:col>
      <xdr:colOff>365379</xdr:colOff>
      <xdr:row>169</xdr:row>
      <xdr:rowOff>36501</xdr:rowOff>
    </xdr:to>
    <xdr:sp macro="" textlink="">
      <xdr:nvSpPr>
        <xdr:cNvPr id="347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169</xdr:row>
      <xdr:rowOff>0</xdr:rowOff>
    </xdr:from>
    <xdr:to>
      <xdr:col>12</xdr:col>
      <xdr:colOff>365379</xdr:colOff>
      <xdr:row>169</xdr:row>
      <xdr:rowOff>36501</xdr:rowOff>
    </xdr:to>
    <xdr:sp macro="" textlink="">
      <xdr:nvSpPr>
        <xdr:cNvPr id="348" name="Rectangle 347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0</xdr:rowOff>
    </xdr:from>
    <xdr:to>
      <xdr:col>12</xdr:col>
      <xdr:colOff>365379</xdr:colOff>
      <xdr:row>170</xdr:row>
      <xdr:rowOff>36501</xdr:rowOff>
    </xdr:to>
    <xdr:sp macro="" textlink="">
      <xdr:nvSpPr>
        <xdr:cNvPr id="349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0</xdr:rowOff>
    </xdr:from>
    <xdr:to>
      <xdr:col>12</xdr:col>
      <xdr:colOff>365379</xdr:colOff>
      <xdr:row>170</xdr:row>
      <xdr:rowOff>36501</xdr:rowOff>
    </xdr:to>
    <xdr:sp macro="" textlink="">
      <xdr:nvSpPr>
        <xdr:cNvPr id="350" name="Rectangle 349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0</xdr:rowOff>
    </xdr:from>
    <xdr:to>
      <xdr:col>12</xdr:col>
      <xdr:colOff>365379</xdr:colOff>
      <xdr:row>170</xdr:row>
      <xdr:rowOff>36501</xdr:rowOff>
    </xdr:to>
    <xdr:sp macro="" textlink="">
      <xdr:nvSpPr>
        <xdr:cNvPr id="351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170</xdr:row>
      <xdr:rowOff>0</xdr:rowOff>
    </xdr:from>
    <xdr:to>
      <xdr:col>12</xdr:col>
      <xdr:colOff>365379</xdr:colOff>
      <xdr:row>170</xdr:row>
      <xdr:rowOff>36501</xdr:rowOff>
    </xdr:to>
    <xdr:sp macro="" textlink="">
      <xdr:nvSpPr>
        <xdr:cNvPr id="352" name="Rectangle 351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171</xdr:row>
      <xdr:rowOff>0</xdr:rowOff>
    </xdr:from>
    <xdr:to>
      <xdr:col>12</xdr:col>
      <xdr:colOff>365379</xdr:colOff>
      <xdr:row>171</xdr:row>
      <xdr:rowOff>36501</xdr:rowOff>
    </xdr:to>
    <xdr:sp macro="" textlink="">
      <xdr:nvSpPr>
        <xdr:cNvPr id="353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171</xdr:row>
      <xdr:rowOff>0</xdr:rowOff>
    </xdr:from>
    <xdr:to>
      <xdr:col>12</xdr:col>
      <xdr:colOff>365379</xdr:colOff>
      <xdr:row>171</xdr:row>
      <xdr:rowOff>36501</xdr:rowOff>
    </xdr:to>
    <xdr:sp macro="" textlink="">
      <xdr:nvSpPr>
        <xdr:cNvPr id="354" name="Rectangle 353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171</xdr:row>
      <xdr:rowOff>0</xdr:rowOff>
    </xdr:from>
    <xdr:to>
      <xdr:col>12</xdr:col>
      <xdr:colOff>365379</xdr:colOff>
      <xdr:row>171</xdr:row>
      <xdr:rowOff>36501</xdr:rowOff>
    </xdr:to>
    <xdr:sp macro="" textlink="">
      <xdr:nvSpPr>
        <xdr:cNvPr id="355" name="Rectangle 2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171</xdr:row>
      <xdr:rowOff>0</xdr:rowOff>
    </xdr:from>
    <xdr:to>
      <xdr:col>12</xdr:col>
      <xdr:colOff>365379</xdr:colOff>
      <xdr:row>171</xdr:row>
      <xdr:rowOff>36501</xdr:rowOff>
    </xdr:to>
    <xdr:sp macro="" textlink="">
      <xdr:nvSpPr>
        <xdr:cNvPr id="356" name="Rectangle 355"/>
        <xdr:cNvSpPr>
          <a:spLocks noChangeArrowheads="1"/>
        </xdr:cNvSpPr>
      </xdr:nvSpPr>
      <xdr:spPr bwMode="auto">
        <a:xfrm>
          <a:off x="9210675" y="323278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7"/>
  <sheetViews>
    <sheetView tabSelected="1" view="pageBreakPreview" zoomScaleNormal="100" zoomScaleSheetLayoutView="100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D20" sqref="D20"/>
    </sheetView>
  </sheetViews>
  <sheetFormatPr defaultRowHeight="15.75" x14ac:dyDescent="0.25"/>
  <cols>
    <col min="1" max="1" width="5" style="1" customWidth="1"/>
    <col min="2" max="2" width="46.140625" style="11" customWidth="1"/>
    <col min="3" max="3" width="10.28515625" style="11" customWidth="1"/>
    <col min="4" max="4" width="12.28515625" style="11" customWidth="1"/>
    <col min="5" max="5" width="13.7109375" style="11" customWidth="1"/>
    <col min="6" max="6" width="12.7109375" style="11" customWidth="1"/>
    <col min="7" max="8" width="12.28515625" style="11" customWidth="1"/>
    <col min="9" max="9" width="11.140625" style="11" customWidth="1"/>
    <col min="10" max="11" width="12.42578125" style="11" customWidth="1"/>
    <col min="12" max="12" width="12.7109375" style="11" customWidth="1"/>
    <col min="13" max="13" width="11.85546875" style="11" customWidth="1"/>
    <col min="14" max="14" width="12.28515625" style="11" customWidth="1"/>
    <col min="15" max="15" width="11.7109375" style="41" customWidth="1"/>
    <col min="16" max="16" width="12.5703125" style="7" bestFit="1" customWidth="1"/>
    <col min="17" max="17" width="13.28515625" style="7" bestFit="1" customWidth="1"/>
    <col min="18" max="18" width="10.85546875" style="7" customWidth="1"/>
    <col min="19" max="19" width="11.140625" style="7" customWidth="1"/>
    <col min="20" max="16384" width="9.140625" style="7"/>
  </cols>
  <sheetData>
    <row r="1" spans="1:18" ht="18.75" x14ac:dyDescent="0.4">
      <c r="A1" s="158" t="s">
        <v>182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8" ht="18.75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8" ht="16.5" x14ac:dyDescent="0.25">
      <c r="A3" s="160" t="s">
        <v>251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5" spans="1:18" ht="18" customHeight="1" x14ac:dyDescent="0.25">
      <c r="A5" s="2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202</v>
      </c>
    </row>
    <row r="6" spans="1:18" ht="16.5" x14ac:dyDescent="0.3">
      <c r="A6" s="155">
        <v>1</v>
      </c>
      <c r="B6" s="157" t="s">
        <v>191</v>
      </c>
      <c r="C6" s="69" t="s">
        <v>15</v>
      </c>
      <c r="D6" s="43">
        <v>1020000</v>
      </c>
      <c r="E6" s="43">
        <v>1020000</v>
      </c>
      <c r="F6" s="43">
        <v>1020000</v>
      </c>
      <c r="G6" s="43">
        <v>1020000</v>
      </c>
      <c r="H6" s="43">
        <v>1020000</v>
      </c>
      <c r="I6" s="43">
        <v>1020000</v>
      </c>
      <c r="J6" s="43">
        <v>1020000</v>
      </c>
      <c r="K6" s="43">
        <v>1020000</v>
      </c>
      <c r="L6" s="43">
        <v>1020000</v>
      </c>
      <c r="M6" s="43"/>
      <c r="N6" s="43"/>
      <c r="O6" s="43"/>
    </row>
    <row r="7" spans="1:18" ht="16.5" x14ac:dyDescent="0.3">
      <c r="A7" s="156"/>
      <c r="B7" s="157"/>
      <c r="C7" s="69" t="s">
        <v>16</v>
      </c>
      <c r="D7" s="43">
        <v>220000</v>
      </c>
      <c r="E7" s="43">
        <v>220000</v>
      </c>
      <c r="F7" s="43">
        <v>220000</v>
      </c>
      <c r="G7" s="43">
        <v>220000</v>
      </c>
      <c r="H7" s="43">
        <v>220000</v>
      </c>
      <c r="I7" s="43">
        <v>220000</v>
      </c>
      <c r="J7" s="43">
        <v>220000</v>
      </c>
      <c r="K7" s="43">
        <v>220000</v>
      </c>
      <c r="L7" s="43">
        <v>220000</v>
      </c>
      <c r="M7" s="43"/>
      <c r="N7" s="43"/>
      <c r="O7" s="43"/>
    </row>
    <row r="8" spans="1:18" ht="16.5" x14ac:dyDescent="0.3">
      <c r="A8" s="155">
        <v>2</v>
      </c>
      <c r="B8" s="161" t="s">
        <v>192</v>
      </c>
      <c r="C8" s="69" t="s">
        <v>15</v>
      </c>
      <c r="D8" s="43">
        <v>225000</v>
      </c>
      <c r="E8" s="43">
        <v>225000</v>
      </c>
      <c r="F8" s="43">
        <v>225000</v>
      </c>
      <c r="G8" s="43">
        <v>225000</v>
      </c>
      <c r="H8" s="43">
        <v>225000</v>
      </c>
      <c r="I8" s="43">
        <v>225000</v>
      </c>
      <c r="J8" s="43">
        <v>225000</v>
      </c>
      <c r="K8" s="43">
        <v>225000</v>
      </c>
      <c r="L8" s="43">
        <v>225000</v>
      </c>
      <c r="M8" s="43"/>
      <c r="N8" s="43"/>
      <c r="O8" s="43"/>
    </row>
    <row r="9" spans="1:18" ht="16.5" x14ac:dyDescent="0.3">
      <c r="A9" s="156"/>
      <c r="B9" s="162"/>
      <c r="C9" s="69" t="s">
        <v>16</v>
      </c>
      <c r="D9" s="43">
        <v>275000</v>
      </c>
      <c r="E9" s="43">
        <v>275000</v>
      </c>
      <c r="F9" s="43">
        <v>275000</v>
      </c>
      <c r="G9" s="43">
        <v>275000</v>
      </c>
      <c r="H9" s="43">
        <v>315000</v>
      </c>
      <c r="I9" s="43">
        <v>315000</v>
      </c>
      <c r="J9" s="43">
        <v>315000</v>
      </c>
      <c r="K9" s="43">
        <v>315000</v>
      </c>
      <c r="L9" s="43">
        <v>315000</v>
      </c>
      <c r="M9" s="43"/>
      <c r="N9" s="43"/>
      <c r="O9" s="43"/>
    </row>
    <row r="10" spans="1:18" ht="16.5" x14ac:dyDescent="0.3">
      <c r="A10" s="155">
        <v>3</v>
      </c>
      <c r="B10" s="161" t="s">
        <v>184</v>
      </c>
      <c r="C10" s="69" t="s">
        <v>15</v>
      </c>
      <c r="D10" s="43">
        <v>685000</v>
      </c>
      <c r="E10" s="43">
        <v>685000</v>
      </c>
      <c r="F10" s="43">
        <v>685000</v>
      </c>
      <c r="G10" s="43">
        <v>685000</v>
      </c>
      <c r="H10" s="43">
        <v>685000</v>
      </c>
      <c r="I10" s="43">
        <v>685000</v>
      </c>
      <c r="J10" s="43">
        <v>685000</v>
      </c>
      <c r="K10" s="43">
        <v>435000</v>
      </c>
      <c r="L10" s="43">
        <v>435000</v>
      </c>
      <c r="M10" s="43"/>
      <c r="N10" s="43"/>
      <c r="O10" s="43"/>
    </row>
    <row r="11" spans="1:18" ht="16.5" x14ac:dyDescent="0.3">
      <c r="A11" s="156"/>
      <c r="B11" s="162"/>
      <c r="C11" s="69" t="s">
        <v>16</v>
      </c>
      <c r="D11" s="43">
        <v>155000</v>
      </c>
      <c r="E11" s="43">
        <v>155000</v>
      </c>
      <c r="F11" s="43">
        <v>155000</v>
      </c>
      <c r="G11" s="43">
        <v>175000</v>
      </c>
      <c r="H11" s="43">
        <v>195000</v>
      </c>
      <c r="I11" s="43">
        <v>195000</v>
      </c>
      <c r="J11" s="43">
        <v>195000</v>
      </c>
      <c r="K11" s="43">
        <v>195000</v>
      </c>
      <c r="L11" s="43">
        <v>195000</v>
      </c>
      <c r="M11" s="43"/>
      <c r="N11" s="43"/>
      <c r="O11" s="43"/>
    </row>
    <row r="12" spans="1:18" ht="16.5" x14ac:dyDescent="0.3">
      <c r="A12" s="155">
        <v>4</v>
      </c>
      <c r="B12" s="161" t="s">
        <v>185</v>
      </c>
      <c r="C12" s="69" t="s">
        <v>15</v>
      </c>
      <c r="D12" s="43">
        <v>450000</v>
      </c>
      <c r="E12" s="43">
        <v>450000</v>
      </c>
      <c r="F12" s="43">
        <v>450000</v>
      </c>
      <c r="G12" s="43">
        <v>450000</v>
      </c>
      <c r="H12" s="43">
        <v>450000</v>
      </c>
      <c r="I12" s="43">
        <v>450000</v>
      </c>
      <c r="J12" s="43">
        <v>450000</v>
      </c>
      <c r="K12" s="43">
        <v>400000</v>
      </c>
      <c r="L12" s="43">
        <v>400000</v>
      </c>
      <c r="M12" s="43"/>
      <c r="N12" s="43"/>
      <c r="O12" s="43"/>
    </row>
    <row r="13" spans="1:18" ht="16.5" x14ac:dyDescent="0.3">
      <c r="A13" s="156"/>
      <c r="B13" s="162"/>
      <c r="C13" s="69" t="s">
        <v>16</v>
      </c>
      <c r="D13" s="43">
        <v>155000</v>
      </c>
      <c r="E13" s="43">
        <v>155000</v>
      </c>
      <c r="F13" s="43">
        <v>155000</v>
      </c>
      <c r="G13" s="43">
        <v>155000</v>
      </c>
      <c r="H13" s="43">
        <v>155000</v>
      </c>
      <c r="I13" s="43">
        <v>155000</v>
      </c>
      <c r="J13" s="43">
        <v>155000</v>
      </c>
      <c r="K13" s="43">
        <v>135000</v>
      </c>
      <c r="L13" s="43">
        <v>155000</v>
      </c>
      <c r="M13" s="43"/>
      <c r="N13" s="43"/>
      <c r="O13" s="43"/>
    </row>
    <row r="14" spans="1:18" ht="16.5" x14ac:dyDescent="0.3">
      <c r="A14" s="155">
        <v>5</v>
      </c>
      <c r="B14" s="161" t="s">
        <v>186</v>
      </c>
      <c r="C14" s="69" t="s">
        <v>15</v>
      </c>
      <c r="D14" s="43">
        <v>2361250</v>
      </c>
      <c r="E14" s="43">
        <v>2211250</v>
      </c>
      <c r="F14" s="43">
        <v>2211250</v>
      </c>
      <c r="G14" s="43">
        <v>2211250</v>
      </c>
      <c r="H14" s="43">
        <v>2211250</v>
      </c>
      <c r="I14" s="43">
        <v>2061250</v>
      </c>
      <c r="J14" s="43">
        <v>2061250</v>
      </c>
      <c r="K14" s="43">
        <v>2111250</v>
      </c>
      <c r="L14" s="43">
        <v>1761250</v>
      </c>
      <c r="M14" s="43"/>
      <c r="N14" s="43"/>
      <c r="O14" s="43"/>
    </row>
    <row r="15" spans="1:18" ht="16.5" x14ac:dyDescent="0.3">
      <c r="A15" s="156"/>
      <c r="B15" s="162"/>
      <c r="C15" s="69" t="s">
        <v>16</v>
      </c>
      <c r="D15" s="43">
        <f>915000</f>
        <v>915000</v>
      </c>
      <c r="E15" s="43">
        <v>935000</v>
      </c>
      <c r="F15" s="43">
        <v>935000</v>
      </c>
      <c r="G15" s="43">
        <v>935000</v>
      </c>
      <c r="H15" s="43">
        <v>935000</v>
      </c>
      <c r="I15" s="43">
        <v>860000</v>
      </c>
      <c r="J15" s="43">
        <v>840000</v>
      </c>
      <c r="K15" s="43">
        <v>860000</v>
      </c>
      <c r="L15" s="43">
        <v>815000</v>
      </c>
      <c r="M15" s="43"/>
      <c r="N15" s="43"/>
      <c r="O15" s="43"/>
      <c r="Q15" s="112"/>
    </row>
    <row r="16" spans="1:18" ht="16.5" x14ac:dyDescent="0.3">
      <c r="A16" s="155">
        <v>6</v>
      </c>
      <c r="B16" s="161" t="s">
        <v>217</v>
      </c>
      <c r="C16" s="69" t="s">
        <v>15</v>
      </c>
      <c r="D16" s="43">
        <v>650000</v>
      </c>
      <c r="E16" s="43">
        <v>600000</v>
      </c>
      <c r="F16" s="43">
        <v>600000</v>
      </c>
      <c r="G16" s="43">
        <v>600000</v>
      </c>
      <c r="H16" s="43">
        <v>600000</v>
      </c>
      <c r="I16" s="43">
        <v>550000</v>
      </c>
      <c r="J16" s="43">
        <v>550000</v>
      </c>
      <c r="K16" s="43">
        <v>550000</v>
      </c>
      <c r="L16" s="43">
        <v>550000</v>
      </c>
      <c r="M16" s="43"/>
      <c r="N16" s="43"/>
      <c r="O16" s="43"/>
      <c r="Q16" s="112"/>
      <c r="R16" s="111"/>
    </row>
    <row r="17" spans="1:17" ht="16.5" x14ac:dyDescent="0.3">
      <c r="A17" s="156"/>
      <c r="B17" s="162"/>
      <c r="C17" s="69" t="s">
        <v>16</v>
      </c>
      <c r="D17" s="43">
        <v>240000</v>
      </c>
      <c r="E17" s="43">
        <v>240000</v>
      </c>
      <c r="F17" s="43">
        <v>240000</v>
      </c>
      <c r="G17" s="43">
        <v>240000</v>
      </c>
      <c r="H17" s="43">
        <v>240000</v>
      </c>
      <c r="I17" s="43">
        <v>220000</v>
      </c>
      <c r="J17" s="43">
        <v>220000</v>
      </c>
      <c r="K17" s="43">
        <v>220000</v>
      </c>
      <c r="L17" s="43">
        <v>240000</v>
      </c>
      <c r="M17" s="43"/>
      <c r="N17" s="43"/>
      <c r="O17" s="43"/>
      <c r="Q17" s="112"/>
    </row>
    <row r="18" spans="1:17" ht="15" customHeight="1" x14ac:dyDescent="0.3">
      <c r="A18" s="155">
        <v>7</v>
      </c>
      <c r="B18" s="161" t="s">
        <v>17</v>
      </c>
      <c r="C18" s="69" t="s">
        <v>15</v>
      </c>
      <c r="D18" s="43">
        <v>950000</v>
      </c>
      <c r="E18" s="43">
        <v>950000</v>
      </c>
      <c r="F18" s="43">
        <v>900000</v>
      </c>
      <c r="G18" s="43">
        <v>900000</v>
      </c>
      <c r="H18" s="43">
        <v>1000000</v>
      </c>
      <c r="I18" s="43">
        <v>950000</v>
      </c>
      <c r="J18" s="43">
        <v>950000</v>
      </c>
      <c r="K18" s="43">
        <v>950000</v>
      </c>
      <c r="L18" s="43">
        <v>950000</v>
      </c>
      <c r="M18" s="43"/>
      <c r="N18" s="43"/>
      <c r="O18" s="43"/>
      <c r="Q18" s="112"/>
    </row>
    <row r="19" spans="1:17" ht="15" customHeight="1" x14ac:dyDescent="0.3">
      <c r="A19" s="156"/>
      <c r="B19" s="162"/>
      <c r="C19" s="69" t="s">
        <v>16</v>
      </c>
      <c r="D19" s="43">
        <v>425000</v>
      </c>
      <c r="E19" s="43">
        <v>425000</v>
      </c>
      <c r="F19" s="43">
        <v>400000</v>
      </c>
      <c r="G19" s="43">
        <v>400000</v>
      </c>
      <c r="H19" s="43">
        <v>445000</v>
      </c>
      <c r="I19" s="43">
        <v>425000</v>
      </c>
      <c r="J19" s="43">
        <v>425000</v>
      </c>
      <c r="K19" s="43">
        <v>425000</v>
      </c>
      <c r="L19" s="43">
        <v>425000</v>
      </c>
      <c r="M19" s="43"/>
      <c r="N19" s="43"/>
      <c r="O19" s="43"/>
      <c r="Q19" s="112"/>
    </row>
    <row r="20" spans="1:17" ht="15" customHeight="1" x14ac:dyDescent="0.3">
      <c r="A20" s="155">
        <v>8</v>
      </c>
      <c r="B20" s="161" t="s">
        <v>18</v>
      </c>
      <c r="C20" s="69" t="s">
        <v>15</v>
      </c>
      <c r="D20" s="74">
        <v>235125</v>
      </c>
      <c r="E20" s="74">
        <v>235125</v>
      </c>
      <c r="F20" s="43">
        <v>2961667.5</v>
      </c>
      <c r="G20" s="43">
        <v>3133668</v>
      </c>
      <c r="H20" s="43">
        <v>3133668</v>
      </c>
      <c r="I20" s="43">
        <v>3008667.5</v>
      </c>
      <c r="J20" s="43">
        <v>3008667.5</v>
      </c>
      <c r="K20" s="43">
        <v>3008667.5</v>
      </c>
      <c r="L20" s="43">
        <v>3008667.5</v>
      </c>
      <c r="M20" s="63"/>
      <c r="N20" s="43"/>
      <c r="O20" s="43"/>
      <c r="Q20" s="112"/>
    </row>
    <row r="21" spans="1:17" ht="15" customHeight="1" x14ac:dyDescent="0.3">
      <c r="A21" s="156"/>
      <c r="B21" s="162"/>
      <c r="C21" s="69" t="s">
        <v>16</v>
      </c>
      <c r="D21" s="43">
        <v>675000</v>
      </c>
      <c r="E21" s="43">
        <v>660000</v>
      </c>
      <c r="F21" s="74">
        <v>865000</v>
      </c>
      <c r="G21" s="43">
        <v>845000</v>
      </c>
      <c r="H21" s="43">
        <v>905000</v>
      </c>
      <c r="I21" s="43">
        <v>880000</v>
      </c>
      <c r="J21" s="43">
        <v>880000</v>
      </c>
      <c r="K21" s="43">
        <v>880000</v>
      </c>
      <c r="L21" s="43">
        <v>880000</v>
      </c>
      <c r="M21" s="43"/>
      <c r="N21" s="43"/>
      <c r="O21" s="43"/>
      <c r="Q21" s="112"/>
    </row>
    <row r="22" spans="1:17" ht="15" customHeight="1" x14ac:dyDescent="0.3">
      <c r="A22" s="155">
        <v>9</v>
      </c>
      <c r="B22" s="161" t="s">
        <v>19</v>
      </c>
      <c r="C22" s="69" t="s">
        <v>15</v>
      </c>
      <c r="D22" s="43">
        <v>2079725</v>
      </c>
      <c r="E22" s="43">
        <v>2123050</v>
      </c>
      <c r="F22" s="43">
        <v>12300000</v>
      </c>
      <c r="G22" s="43">
        <v>12200000</v>
      </c>
      <c r="H22" s="43">
        <v>12200000</v>
      </c>
      <c r="I22" s="43">
        <v>12350000</v>
      </c>
      <c r="J22" s="43">
        <v>12250000</v>
      </c>
      <c r="K22" s="43">
        <v>12150000</v>
      </c>
      <c r="L22" s="43">
        <v>12150000</v>
      </c>
      <c r="M22" s="43"/>
      <c r="N22" s="43"/>
      <c r="O22" s="43"/>
      <c r="Q22" s="112"/>
    </row>
    <row r="23" spans="1:17" ht="15" customHeight="1" x14ac:dyDescent="0.3">
      <c r="A23" s="156"/>
      <c r="B23" s="162"/>
      <c r="C23" s="69" t="s">
        <v>16</v>
      </c>
      <c r="D23" s="43">
        <v>5140000</v>
      </c>
      <c r="E23" s="43">
        <v>5145000</v>
      </c>
      <c r="F23" s="43">
        <v>5200000</v>
      </c>
      <c r="G23" s="43">
        <v>5175000</v>
      </c>
      <c r="H23" s="69">
        <v>5155000</v>
      </c>
      <c r="I23" s="43">
        <v>5165000</v>
      </c>
      <c r="J23" s="43">
        <v>5110000</v>
      </c>
      <c r="K23" s="43">
        <v>5075000</v>
      </c>
      <c r="L23" s="43">
        <v>5075000</v>
      </c>
      <c r="M23" s="43"/>
      <c r="N23" s="43"/>
      <c r="O23" s="43"/>
      <c r="Q23" s="112"/>
    </row>
    <row r="24" spans="1:17" ht="15" customHeight="1" x14ac:dyDescent="0.3">
      <c r="A24" s="155">
        <v>10</v>
      </c>
      <c r="B24" s="157" t="s">
        <v>20</v>
      </c>
      <c r="C24" s="69" t="s">
        <v>15</v>
      </c>
      <c r="D24" s="63">
        <v>700000</v>
      </c>
      <c r="E24" s="63">
        <v>700000</v>
      </c>
      <c r="F24" s="43">
        <v>600000</v>
      </c>
      <c r="G24" s="43">
        <v>600000</v>
      </c>
      <c r="H24" s="43">
        <v>700000</v>
      </c>
      <c r="I24" s="43">
        <v>700000</v>
      </c>
      <c r="J24" s="43">
        <v>700000</v>
      </c>
      <c r="K24" s="43">
        <v>700000</v>
      </c>
      <c r="L24" s="43">
        <v>700000</v>
      </c>
      <c r="M24" s="69"/>
      <c r="N24" s="43"/>
      <c r="O24" s="43"/>
      <c r="Q24" s="112"/>
    </row>
    <row r="25" spans="1:17" ht="17.25" customHeight="1" x14ac:dyDescent="0.3">
      <c r="A25" s="156"/>
      <c r="B25" s="157"/>
      <c r="C25" s="69" t="s">
        <v>16</v>
      </c>
      <c r="D25" s="43">
        <v>532500</v>
      </c>
      <c r="E25" s="43">
        <v>802500</v>
      </c>
      <c r="F25" s="43">
        <v>1025000</v>
      </c>
      <c r="G25" s="43">
        <v>1010000</v>
      </c>
      <c r="H25" s="43">
        <v>1080000</v>
      </c>
      <c r="I25" s="43">
        <v>1080000</v>
      </c>
      <c r="J25" s="43">
        <v>1080000</v>
      </c>
      <c r="K25" s="43">
        <v>1100000</v>
      </c>
      <c r="L25" s="43">
        <v>1100000</v>
      </c>
      <c r="M25" s="43"/>
      <c r="N25" s="43"/>
      <c r="O25" s="43"/>
      <c r="Q25" s="112"/>
    </row>
    <row r="26" spans="1:17" ht="15" customHeight="1" x14ac:dyDescent="0.3">
      <c r="A26" s="155">
        <v>11</v>
      </c>
      <c r="B26" s="157" t="s">
        <v>201</v>
      </c>
      <c r="C26" s="69" t="s">
        <v>15</v>
      </c>
      <c r="D26" s="43">
        <v>11400000</v>
      </c>
      <c r="E26" s="43">
        <v>11300000</v>
      </c>
      <c r="F26" s="43">
        <v>11300000</v>
      </c>
      <c r="G26" s="43">
        <v>11050000</v>
      </c>
      <c r="H26" s="43">
        <v>11050000</v>
      </c>
      <c r="I26" s="43">
        <v>10950000</v>
      </c>
      <c r="J26" s="43">
        <v>10850000</v>
      </c>
      <c r="K26" s="43">
        <v>10750000</v>
      </c>
      <c r="L26" s="43">
        <v>10700000</v>
      </c>
      <c r="M26" s="43"/>
      <c r="N26" s="43"/>
      <c r="O26" s="43"/>
      <c r="Q26" s="112"/>
    </row>
    <row r="27" spans="1:17" ht="15" customHeight="1" x14ac:dyDescent="0.3">
      <c r="A27" s="156"/>
      <c r="B27" s="157"/>
      <c r="C27" s="69" t="s">
        <v>16</v>
      </c>
      <c r="D27" s="43">
        <v>5910000</v>
      </c>
      <c r="E27" s="43">
        <v>5920000</v>
      </c>
      <c r="F27" s="43">
        <v>5920000</v>
      </c>
      <c r="G27" s="43">
        <v>5860000</v>
      </c>
      <c r="H27" s="43">
        <v>5860000</v>
      </c>
      <c r="I27" s="43">
        <v>6580000</v>
      </c>
      <c r="J27" s="43">
        <v>6595000</v>
      </c>
      <c r="K27" s="43">
        <v>6545000</v>
      </c>
      <c r="L27" s="43">
        <v>6520000</v>
      </c>
      <c r="M27" s="43"/>
      <c r="N27" s="43"/>
      <c r="O27" s="43"/>
      <c r="Q27" s="112"/>
    </row>
    <row r="28" spans="1:17" ht="15" customHeight="1" x14ac:dyDescent="0.3">
      <c r="A28" s="155">
        <v>12</v>
      </c>
      <c r="B28" s="157" t="s">
        <v>21</v>
      </c>
      <c r="C28" s="69" t="s">
        <v>15</v>
      </c>
      <c r="D28" s="43">
        <v>1040000</v>
      </c>
      <c r="E28" s="43">
        <v>1040000</v>
      </c>
      <c r="F28" s="43">
        <v>1040000</v>
      </c>
      <c r="G28" s="43">
        <v>940000</v>
      </c>
      <c r="H28" s="43">
        <v>940000</v>
      </c>
      <c r="I28" s="43">
        <v>940000</v>
      </c>
      <c r="J28" s="43">
        <v>940000</v>
      </c>
      <c r="K28" s="43">
        <v>940000</v>
      </c>
      <c r="L28" s="43">
        <v>940000</v>
      </c>
      <c r="M28" s="43"/>
      <c r="N28" s="43"/>
      <c r="O28" s="43"/>
      <c r="Q28" s="112"/>
    </row>
    <row r="29" spans="1:17" ht="15" customHeight="1" x14ac:dyDescent="0.3">
      <c r="A29" s="156"/>
      <c r="B29" s="157"/>
      <c r="C29" s="69" t="s">
        <v>16</v>
      </c>
      <c r="D29" s="43">
        <v>695000</v>
      </c>
      <c r="E29" s="43">
        <v>690000</v>
      </c>
      <c r="F29" s="43">
        <v>690000</v>
      </c>
      <c r="G29" s="43">
        <v>695000</v>
      </c>
      <c r="H29" s="43">
        <v>725000</v>
      </c>
      <c r="I29" s="43">
        <v>705000</v>
      </c>
      <c r="J29" s="43">
        <v>725000</v>
      </c>
      <c r="K29" s="43">
        <v>725000</v>
      </c>
      <c r="L29" s="43">
        <v>725000</v>
      </c>
      <c r="M29" s="43"/>
      <c r="N29" s="43"/>
      <c r="O29" s="43"/>
      <c r="Q29" s="112"/>
    </row>
    <row r="30" spans="1:17" ht="15" customHeight="1" x14ac:dyDescent="0.3">
      <c r="A30" s="155">
        <v>13</v>
      </c>
      <c r="B30" s="157" t="s">
        <v>200</v>
      </c>
      <c r="C30" s="69" t="s">
        <v>15</v>
      </c>
      <c r="D30" s="43">
        <v>600000</v>
      </c>
      <c r="E30" s="43">
        <v>600000</v>
      </c>
      <c r="F30" s="43">
        <v>600000</v>
      </c>
      <c r="G30" s="43">
        <v>600000</v>
      </c>
      <c r="H30" s="43">
        <v>550000</v>
      </c>
      <c r="I30" s="43">
        <v>550000</v>
      </c>
      <c r="J30" s="43">
        <v>550000</v>
      </c>
      <c r="K30" s="43">
        <v>550000</v>
      </c>
      <c r="L30" s="43">
        <v>600000</v>
      </c>
      <c r="M30" s="43"/>
      <c r="N30" s="43"/>
      <c r="O30" s="43"/>
      <c r="Q30" s="112"/>
    </row>
    <row r="31" spans="1:17" ht="15" customHeight="1" x14ac:dyDescent="0.3">
      <c r="A31" s="156"/>
      <c r="B31" s="157"/>
      <c r="C31" s="69" t="s">
        <v>16</v>
      </c>
      <c r="D31" s="43">
        <v>465000</v>
      </c>
      <c r="E31" s="43">
        <v>465000</v>
      </c>
      <c r="F31" s="43">
        <v>465000</v>
      </c>
      <c r="G31" s="43">
        <v>465000</v>
      </c>
      <c r="H31" s="43">
        <v>515000</v>
      </c>
      <c r="I31" s="43">
        <v>515000</v>
      </c>
      <c r="J31" s="43">
        <v>515000</v>
      </c>
      <c r="K31" s="43">
        <v>500000</v>
      </c>
      <c r="L31" s="43">
        <v>530000</v>
      </c>
      <c r="M31" s="43"/>
      <c r="N31" s="43"/>
      <c r="O31" s="43"/>
      <c r="Q31" s="112"/>
    </row>
    <row r="32" spans="1:17" ht="15" customHeight="1" x14ac:dyDescent="0.3">
      <c r="A32" s="155">
        <v>14</v>
      </c>
      <c r="B32" s="157" t="s">
        <v>199</v>
      </c>
      <c r="C32" s="69" t="s">
        <v>15</v>
      </c>
      <c r="D32" s="43">
        <v>874563</v>
      </c>
      <c r="E32" s="43">
        <v>874563</v>
      </c>
      <c r="F32" s="43">
        <v>1718425</v>
      </c>
      <c r="G32" s="43">
        <v>1718425</v>
      </c>
      <c r="H32" s="43">
        <v>1768425</v>
      </c>
      <c r="I32" s="43">
        <v>1768425</v>
      </c>
      <c r="J32" s="43">
        <v>1768425</v>
      </c>
      <c r="K32" s="43">
        <v>1768425</v>
      </c>
      <c r="L32" s="69">
        <v>1718425</v>
      </c>
      <c r="M32" s="43"/>
      <c r="N32" s="43"/>
      <c r="O32" s="43"/>
      <c r="Q32" s="112"/>
    </row>
    <row r="33" spans="1:17" ht="15" customHeight="1" x14ac:dyDescent="0.3">
      <c r="A33" s="156"/>
      <c r="B33" s="157"/>
      <c r="C33" s="69" t="s">
        <v>16</v>
      </c>
      <c r="D33" s="43">
        <v>320000</v>
      </c>
      <c r="E33" s="43">
        <v>320000</v>
      </c>
      <c r="F33" s="43">
        <v>430000</v>
      </c>
      <c r="G33" s="43">
        <v>430000</v>
      </c>
      <c r="H33" s="43">
        <v>450000</v>
      </c>
      <c r="I33" s="43">
        <v>450000</v>
      </c>
      <c r="J33" s="43">
        <v>450000</v>
      </c>
      <c r="K33" s="43">
        <v>450000</v>
      </c>
      <c r="L33" s="43">
        <v>435000</v>
      </c>
      <c r="M33" s="43"/>
      <c r="N33" s="43"/>
      <c r="O33" s="43"/>
      <c r="Q33" s="112"/>
    </row>
    <row r="34" spans="1:17" ht="15" customHeight="1" x14ac:dyDescent="0.3">
      <c r="A34" s="155">
        <v>15</v>
      </c>
      <c r="B34" s="157" t="s">
        <v>22</v>
      </c>
      <c r="C34" s="69" t="s">
        <v>15</v>
      </c>
      <c r="D34" s="43">
        <v>1700000</v>
      </c>
      <c r="E34" s="43">
        <v>1700000</v>
      </c>
      <c r="F34" s="43">
        <v>1650000</v>
      </c>
      <c r="G34" s="43">
        <v>1700000</v>
      </c>
      <c r="H34" s="43">
        <v>1850000</v>
      </c>
      <c r="I34" s="69">
        <v>1950000</v>
      </c>
      <c r="J34" s="43">
        <v>1900000</v>
      </c>
      <c r="K34" s="43">
        <v>1950000</v>
      </c>
      <c r="L34" s="43">
        <v>1950000</v>
      </c>
      <c r="M34" s="43"/>
      <c r="N34" s="43"/>
      <c r="O34" s="43"/>
      <c r="Q34" s="112"/>
    </row>
    <row r="35" spans="1:17" ht="15" customHeight="1" x14ac:dyDescent="0.3">
      <c r="A35" s="156"/>
      <c r="B35" s="157"/>
      <c r="C35" s="69" t="s">
        <v>16</v>
      </c>
      <c r="D35" s="43">
        <v>1160000</v>
      </c>
      <c r="E35" s="43">
        <v>1150000</v>
      </c>
      <c r="F35" s="43">
        <v>1140000</v>
      </c>
      <c r="G35" s="43">
        <v>1140000</v>
      </c>
      <c r="H35" s="43">
        <v>1180000</v>
      </c>
      <c r="I35" s="43">
        <v>1205000</v>
      </c>
      <c r="J35" s="43">
        <v>1190000</v>
      </c>
      <c r="K35" s="43">
        <v>1215000</v>
      </c>
      <c r="L35" s="43">
        <v>1215000</v>
      </c>
      <c r="M35" s="43"/>
      <c r="N35" s="43"/>
      <c r="O35" s="43"/>
      <c r="Q35" s="112"/>
    </row>
    <row r="36" spans="1:17" ht="15" customHeight="1" x14ac:dyDescent="0.3">
      <c r="A36" s="155">
        <v>16</v>
      </c>
      <c r="B36" s="157" t="s">
        <v>193</v>
      </c>
      <c r="C36" s="69" t="s">
        <v>15</v>
      </c>
      <c r="D36" s="43">
        <v>1431625</v>
      </c>
      <c r="E36" s="43">
        <v>1431625</v>
      </c>
      <c r="F36" s="43">
        <v>1331625</v>
      </c>
      <c r="G36" s="43">
        <v>1381625</v>
      </c>
      <c r="H36" s="43">
        <v>1781625</v>
      </c>
      <c r="I36" s="43">
        <v>1781625</v>
      </c>
      <c r="J36" s="43">
        <v>1781625</v>
      </c>
      <c r="K36" s="43">
        <v>1781625</v>
      </c>
      <c r="L36" s="43">
        <v>1881000</v>
      </c>
      <c r="M36" s="43"/>
      <c r="N36" s="43"/>
      <c r="O36" s="43"/>
      <c r="Q36" s="112"/>
    </row>
    <row r="37" spans="1:17" ht="15" customHeight="1" x14ac:dyDescent="0.3">
      <c r="A37" s="156"/>
      <c r="B37" s="157"/>
      <c r="C37" s="69" t="s">
        <v>16</v>
      </c>
      <c r="D37" s="43">
        <v>530000</v>
      </c>
      <c r="E37" s="43">
        <v>535000</v>
      </c>
      <c r="F37" s="43">
        <v>500000</v>
      </c>
      <c r="G37" s="43">
        <v>515000</v>
      </c>
      <c r="H37" s="43">
        <v>675000</v>
      </c>
      <c r="I37" s="43">
        <v>675000</v>
      </c>
      <c r="J37" s="43">
        <v>675000</v>
      </c>
      <c r="K37" s="43">
        <v>675000</v>
      </c>
      <c r="L37" s="43">
        <v>675000</v>
      </c>
      <c r="M37" s="43"/>
      <c r="N37" s="43"/>
      <c r="O37" s="43"/>
      <c r="Q37" s="112"/>
    </row>
    <row r="38" spans="1:17" ht="15" customHeight="1" x14ac:dyDescent="0.3">
      <c r="A38" s="155">
        <v>17</v>
      </c>
      <c r="B38" s="157" t="s">
        <v>23</v>
      </c>
      <c r="C38" s="69" t="s">
        <v>15</v>
      </c>
      <c r="D38" s="43">
        <v>800625</v>
      </c>
      <c r="E38" s="43">
        <v>700625</v>
      </c>
      <c r="F38" s="43">
        <v>700625</v>
      </c>
      <c r="G38" s="43">
        <v>700625</v>
      </c>
      <c r="H38" s="43">
        <v>700625</v>
      </c>
      <c r="I38" s="43">
        <v>700625</v>
      </c>
      <c r="J38" s="43">
        <v>700625</v>
      </c>
      <c r="K38" s="43">
        <v>700625</v>
      </c>
      <c r="L38" s="43">
        <v>700625</v>
      </c>
      <c r="M38" s="43"/>
      <c r="N38" s="43"/>
      <c r="O38" s="43"/>
      <c r="Q38" s="112"/>
    </row>
    <row r="39" spans="1:17" ht="16.5" customHeight="1" x14ac:dyDescent="0.3">
      <c r="A39" s="156"/>
      <c r="B39" s="157"/>
      <c r="C39" s="69" t="s">
        <v>16</v>
      </c>
      <c r="D39" s="43">
        <v>585000</v>
      </c>
      <c r="E39" s="43">
        <v>605000</v>
      </c>
      <c r="F39" s="43">
        <v>625000</v>
      </c>
      <c r="G39" s="43">
        <v>625000</v>
      </c>
      <c r="H39" s="43">
        <v>665000</v>
      </c>
      <c r="I39" s="43">
        <v>625000</v>
      </c>
      <c r="J39" s="43">
        <v>625000</v>
      </c>
      <c r="K39" s="43">
        <v>625000</v>
      </c>
      <c r="L39" s="43">
        <v>625000</v>
      </c>
      <c r="M39" s="43"/>
      <c r="N39" s="43"/>
      <c r="O39" s="43"/>
      <c r="Q39" s="112"/>
    </row>
    <row r="40" spans="1:17" ht="15" customHeight="1" x14ac:dyDescent="0.3">
      <c r="A40" s="155">
        <v>18</v>
      </c>
      <c r="B40" s="157" t="s">
        <v>194</v>
      </c>
      <c r="C40" s="69" t="s">
        <v>15</v>
      </c>
      <c r="D40" s="53">
        <v>2500000</v>
      </c>
      <c r="E40" s="43">
        <v>2450000</v>
      </c>
      <c r="F40" s="43">
        <v>2450000</v>
      </c>
      <c r="G40" s="43">
        <v>2450000</v>
      </c>
      <c r="H40" s="43">
        <v>2550000</v>
      </c>
      <c r="I40" s="43">
        <v>2550000</v>
      </c>
      <c r="J40" s="43">
        <v>2550000</v>
      </c>
      <c r="K40" s="43">
        <v>2550000</v>
      </c>
      <c r="L40" s="43">
        <v>2450000</v>
      </c>
      <c r="M40" s="43"/>
      <c r="N40" s="43"/>
      <c r="O40" s="43"/>
      <c r="Q40" s="112"/>
    </row>
    <row r="41" spans="1:17" ht="15" customHeight="1" x14ac:dyDescent="0.3">
      <c r="A41" s="156"/>
      <c r="B41" s="157"/>
      <c r="C41" s="69" t="s">
        <v>16</v>
      </c>
      <c r="D41" s="43">
        <v>880000</v>
      </c>
      <c r="E41" s="43">
        <v>860000</v>
      </c>
      <c r="F41" s="43">
        <v>860000</v>
      </c>
      <c r="G41" s="43">
        <v>860000</v>
      </c>
      <c r="H41" s="43">
        <v>900000</v>
      </c>
      <c r="I41" s="43">
        <v>910000</v>
      </c>
      <c r="J41" s="43">
        <v>910000</v>
      </c>
      <c r="K41" s="43">
        <v>910000</v>
      </c>
      <c r="L41" s="43">
        <v>870000</v>
      </c>
      <c r="M41" s="43"/>
      <c r="N41" s="43"/>
      <c r="O41" s="43"/>
      <c r="Q41" s="112"/>
    </row>
    <row r="42" spans="1:17" ht="15" customHeight="1" x14ac:dyDescent="0.3">
      <c r="A42" s="155">
        <v>19</v>
      </c>
      <c r="B42" s="157" t="s">
        <v>195</v>
      </c>
      <c r="C42" s="69" t="s">
        <v>15</v>
      </c>
      <c r="D42" s="43">
        <v>194125</v>
      </c>
      <c r="E42" s="43">
        <v>194125</v>
      </c>
      <c r="F42" s="43">
        <v>1650000</v>
      </c>
      <c r="G42" s="43">
        <v>1650000</v>
      </c>
      <c r="H42" s="43">
        <v>1600000</v>
      </c>
      <c r="I42" s="43">
        <v>1600000</v>
      </c>
      <c r="J42" s="43">
        <v>1600000</v>
      </c>
      <c r="K42" s="43">
        <v>1600000</v>
      </c>
      <c r="L42" s="43">
        <v>1650000</v>
      </c>
      <c r="M42" s="43"/>
      <c r="N42" s="43"/>
      <c r="O42" s="43"/>
      <c r="Q42" s="112"/>
    </row>
    <row r="43" spans="1:17" ht="15" customHeight="1" x14ac:dyDescent="0.3">
      <c r="A43" s="156"/>
      <c r="B43" s="157"/>
      <c r="C43" s="69" t="s">
        <v>16</v>
      </c>
      <c r="D43" s="43">
        <v>450000</v>
      </c>
      <c r="E43" s="43">
        <v>435000</v>
      </c>
      <c r="F43" s="43">
        <v>610000</v>
      </c>
      <c r="G43" s="43">
        <v>610000</v>
      </c>
      <c r="H43" s="43">
        <v>590000</v>
      </c>
      <c r="I43" s="43">
        <v>590000</v>
      </c>
      <c r="J43" s="43">
        <v>595000</v>
      </c>
      <c r="K43" s="43">
        <v>595000</v>
      </c>
      <c r="L43" s="43">
        <v>615000</v>
      </c>
      <c r="M43" s="43"/>
      <c r="N43" s="43"/>
      <c r="O43" s="43"/>
      <c r="Q43" s="112"/>
    </row>
    <row r="44" spans="1:17" ht="15" customHeight="1" x14ac:dyDescent="0.3">
      <c r="A44" s="155">
        <v>20</v>
      </c>
      <c r="B44" s="157" t="s">
        <v>24</v>
      </c>
      <c r="C44" s="69" t="s">
        <v>15</v>
      </c>
      <c r="D44" s="43">
        <v>2600000</v>
      </c>
      <c r="E44" s="43">
        <v>2600000</v>
      </c>
      <c r="F44" s="43">
        <v>2500000</v>
      </c>
      <c r="G44" s="43">
        <v>2600000</v>
      </c>
      <c r="H44" s="43">
        <v>2550000</v>
      </c>
      <c r="I44" s="43">
        <v>2550000</v>
      </c>
      <c r="J44" s="43">
        <v>2550000</v>
      </c>
      <c r="K44" s="43">
        <v>2500000</v>
      </c>
      <c r="L44" s="43">
        <v>2500000</v>
      </c>
      <c r="M44" s="43"/>
      <c r="N44" s="43"/>
      <c r="O44" s="43"/>
      <c r="Q44" s="112"/>
    </row>
    <row r="45" spans="1:17" ht="15" customHeight="1" x14ac:dyDescent="0.3">
      <c r="A45" s="156"/>
      <c r="B45" s="157"/>
      <c r="C45" s="69" t="s">
        <v>16</v>
      </c>
      <c r="D45" s="43">
        <v>1155000</v>
      </c>
      <c r="E45" s="43">
        <v>1155000</v>
      </c>
      <c r="F45" s="43">
        <v>1115000</v>
      </c>
      <c r="G45" s="43">
        <v>1155000</v>
      </c>
      <c r="H45" s="43">
        <v>1135000</v>
      </c>
      <c r="I45" s="43">
        <v>1135000</v>
      </c>
      <c r="J45" s="43">
        <v>1135000</v>
      </c>
      <c r="K45" s="43">
        <v>1120000</v>
      </c>
      <c r="L45" s="43">
        <v>1120000</v>
      </c>
      <c r="M45" s="43"/>
      <c r="N45" s="43"/>
      <c r="O45" s="43"/>
      <c r="Q45" s="112"/>
    </row>
    <row r="46" spans="1:17" ht="15" customHeight="1" x14ac:dyDescent="0.3">
      <c r="A46" s="155">
        <v>21</v>
      </c>
      <c r="B46" s="157" t="s">
        <v>25</v>
      </c>
      <c r="C46" s="69" t="s">
        <v>15</v>
      </c>
      <c r="D46" s="43">
        <v>900000</v>
      </c>
      <c r="E46" s="43">
        <v>900000</v>
      </c>
      <c r="F46" s="43">
        <v>850000</v>
      </c>
      <c r="G46" s="43">
        <v>850000</v>
      </c>
      <c r="H46" s="43">
        <v>850000</v>
      </c>
      <c r="I46" s="69">
        <v>900000</v>
      </c>
      <c r="J46" s="43">
        <v>850000</v>
      </c>
      <c r="K46" s="43">
        <v>850000</v>
      </c>
      <c r="L46" s="43">
        <v>850000</v>
      </c>
      <c r="M46" s="43"/>
      <c r="N46" s="43"/>
      <c r="O46" s="43"/>
      <c r="Q46" s="112"/>
    </row>
    <row r="47" spans="1:17" ht="15" customHeight="1" x14ac:dyDescent="0.3">
      <c r="A47" s="156"/>
      <c r="B47" s="157"/>
      <c r="C47" s="69" t="s">
        <v>16</v>
      </c>
      <c r="D47" s="43">
        <v>490000</v>
      </c>
      <c r="E47" s="43">
        <v>490000</v>
      </c>
      <c r="F47" s="43">
        <v>470000</v>
      </c>
      <c r="G47" s="43">
        <v>470000</v>
      </c>
      <c r="H47" s="43">
        <v>505000</v>
      </c>
      <c r="I47" s="69">
        <v>485000</v>
      </c>
      <c r="J47" s="43">
        <v>505000</v>
      </c>
      <c r="K47" s="43">
        <v>505000</v>
      </c>
      <c r="L47" s="43">
        <v>505000</v>
      </c>
      <c r="M47" s="43"/>
      <c r="N47" s="43"/>
      <c r="O47" s="43"/>
      <c r="Q47" s="112"/>
    </row>
    <row r="48" spans="1:17" ht="15" customHeight="1" x14ac:dyDescent="0.3">
      <c r="A48" s="155">
        <v>22</v>
      </c>
      <c r="B48" s="157" t="s">
        <v>26</v>
      </c>
      <c r="C48" s="69" t="s">
        <v>15</v>
      </c>
      <c r="D48" s="43">
        <v>750000</v>
      </c>
      <c r="E48" s="43">
        <v>750000</v>
      </c>
      <c r="F48" s="43">
        <v>750000</v>
      </c>
      <c r="G48" s="43">
        <v>750000</v>
      </c>
      <c r="H48" s="43">
        <v>750000</v>
      </c>
      <c r="I48" s="43">
        <v>750000</v>
      </c>
      <c r="J48" s="43">
        <v>750000</v>
      </c>
      <c r="K48" s="43">
        <v>750000</v>
      </c>
      <c r="L48" s="43">
        <v>750000</v>
      </c>
      <c r="M48" s="43"/>
      <c r="N48" s="43"/>
      <c r="O48" s="43"/>
      <c r="Q48" s="112"/>
    </row>
    <row r="49" spans="1:15" ht="15" customHeight="1" x14ac:dyDescent="0.3">
      <c r="A49" s="156"/>
      <c r="B49" s="157"/>
      <c r="C49" s="69" t="s">
        <v>16</v>
      </c>
      <c r="D49" s="43">
        <v>1495000</v>
      </c>
      <c r="E49" s="43">
        <v>2815000</v>
      </c>
      <c r="F49" s="43">
        <v>2825000</v>
      </c>
      <c r="G49" s="43">
        <v>2815000</v>
      </c>
      <c r="H49" s="43">
        <v>2860000</v>
      </c>
      <c r="I49" s="43">
        <v>2850000</v>
      </c>
      <c r="J49" s="43">
        <v>2875000</v>
      </c>
      <c r="K49" s="43">
        <v>2855000</v>
      </c>
      <c r="L49" s="43">
        <v>2885000</v>
      </c>
      <c r="M49" s="43"/>
      <c r="N49" s="43"/>
      <c r="O49" s="43"/>
    </row>
    <row r="50" spans="1:15" ht="15" customHeight="1" x14ac:dyDescent="0.3">
      <c r="A50" s="155">
        <v>23</v>
      </c>
      <c r="B50" s="157" t="s">
        <v>27</v>
      </c>
      <c r="C50" s="69" t="s">
        <v>15</v>
      </c>
      <c r="D50" s="43">
        <v>249250</v>
      </c>
      <c r="E50" s="43">
        <v>249250</v>
      </c>
      <c r="F50" s="43">
        <v>950000</v>
      </c>
      <c r="G50" s="43">
        <v>850000</v>
      </c>
      <c r="H50" s="43">
        <v>1150000</v>
      </c>
      <c r="I50" s="43">
        <v>1100000</v>
      </c>
      <c r="J50" s="43">
        <v>1050000</v>
      </c>
      <c r="K50" s="43">
        <v>1050000</v>
      </c>
      <c r="L50" s="43">
        <v>1050000</v>
      </c>
      <c r="M50" s="43"/>
      <c r="N50" s="43"/>
      <c r="O50" s="43"/>
    </row>
    <row r="51" spans="1:15" ht="15" customHeight="1" x14ac:dyDescent="0.3">
      <c r="A51" s="156"/>
      <c r="B51" s="157"/>
      <c r="C51" s="69" t="s">
        <v>16</v>
      </c>
      <c r="D51" s="43">
        <v>405000</v>
      </c>
      <c r="E51" s="43">
        <v>405000</v>
      </c>
      <c r="F51" s="43">
        <v>370000</v>
      </c>
      <c r="G51" s="43">
        <v>350000</v>
      </c>
      <c r="H51" s="43">
        <v>470000</v>
      </c>
      <c r="I51" s="43">
        <v>450000</v>
      </c>
      <c r="J51" s="43">
        <v>425000</v>
      </c>
      <c r="K51" s="43">
        <v>425000</v>
      </c>
      <c r="L51" s="43">
        <v>425000</v>
      </c>
      <c r="M51" s="43"/>
      <c r="N51" s="43"/>
      <c r="O51" s="43"/>
    </row>
    <row r="52" spans="1:15" ht="15" customHeight="1" x14ac:dyDescent="0.3">
      <c r="A52" s="155">
        <v>24</v>
      </c>
      <c r="B52" s="157" t="s">
        <v>196</v>
      </c>
      <c r="C52" s="69" t="s">
        <v>15</v>
      </c>
      <c r="D52" s="43">
        <v>589375</v>
      </c>
      <c r="E52" s="43">
        <v>589375</v>
      </c>
      <c r="F52" s="43">
        <v>585000</v>
      </c>
      <c r="G52" s="43">
        <v>576125</v>
      </c>
      <c r="H52" s="43">
        <v>617125</v>
      </c>
      <c r="I52" s="69">
        <v>592625</v>
      </c>
      <c r="J52" s="43">
        <v>537375</v>
      </c>
      <c r="K52" s="43">
        <v>537375</v>
      </c>
      <c r="L52" s="43">
        <v>532875</v>
      </c>
      <c r="M52" s="43"/>
      <c r="N52" s="43"/>
      <c r="O52" s="43"/>
    </row>
    <row r="53" spans="1:15" ht="15" customHeight="1" x14ac:dyDescent="0.3">
      <c r="A53" s="156"/>
      <c r="B53" s="157"/>
      <c r="C53" s="69" t="s">
        <v>16</v>
      </c>
      <c r="D53" s="43">
        <v>1390000</v>
      </c>
      <c r="E53" s="43">
        <v>1390000</v>
      </c>
      <c r="F53" s="43">
        <v>1375000</v>
      </c>
      <c r="G53" s="43">
        <v>1370000</v>
      </c>
      <c r="H53" s="43">
        <v>1475000</v>
      </c>
      <c r="I53" s="43">
        <v>1450000</v>
      </c>
      <c r="J53" s="43">
        <v>1405000</v>
      </c>
      <c r="K53" s="43">
        <v>1390000</v>
      </c>
      <c r="L53" s="43">
        <v>1390000</v>
      </c>
      <c r="M53" s="43"/>
      <c r="N53" s="43"/>
      <c r="O53" s="43"/>
    </row>
    <row r="54" spans="1:15" ht="15" customHeight="1" x14ac:dyDescent="0.3">
      <c r="A54" s="155">
        <v>25</v>
      </c>
      <c r="B54" s="157" t="s">
        <v>198</v>
      </c>
      <c r="C54" s="69" t="s">
        <v>15</v>
      </c>
      <c r="D54" s="43">
        <v>1437000</v>
      </c>
      <c r="E54" s="43">
        <v>1423500</v>
      </c>
      <c r="F54" s="43">
        <v>1373500</v>
      </c>
      <c r="G54" s="43">
        <v>1373500</v>
      </c>
      <c r="H54" s="43">
        <v>1373500</v>
      </c>
      <c r="I54" s="69">
        <v>1303500</v>
      </c>
      <c r="J54" s="69">
        <v>1303500</v>
      </c>
      <c r="K54" s="69">
        <v>1303500</v>
      </c>
      <c r="L54" s="69">
        <v>1303500</v>
      </c>
      <c r="M54" s="43"/>
      <c r="N54" s="43"/>
      <c r="O54" s="43"/>
    </row>
    <row r="55" spans="1:15" ht="15" customHeight="1" x14ac:dyDescent="0.3">
      <c r="A55" s="156"/>
      <c r="B55" s="157"/>
      <c r="C55" s="69" t="s">
        <v>16</v>
      </c>
      <c r="D55" s="43">
        <v>880000</v>
      </c>
      <c r="E55" s="43">
        <v>840000</v>
      </c>
      <c r="F55" s="43">
        <v>820000</v>
      </c>
      <c r="G55" s="43">
        <v>820000</v>
      </c>
      <c r="H55" s="43">
        <v>850000</v>
      </c>
      <c r="I55" s="43">
        <v>825000</v>
      </c>
      <c r="J55" s="43">
        <v>825000</v>
      </c>
      <c r="K55" s="43">
        <v>825000</v>
      </c>
      <c r="L55" s="43">
        <v>810000</v>
      </c>
      <c r="M55" s="43"/>
      <c r="N55" s="43"/>
      <c r="O55" s="43"/>
    </row>
    <row r="56" spans="1:15" ht="16.5" x14ac:dyDescent="0.3">
      <c r="A56" s="155">
        <v>26</v>
      </c>
      <c r="B56" s="157" t="s">
        <v>187</v>
      </c>
      <c r="C56" s="69" t="s">
        <v>15</v>
      </c>
      <c r="D56" s="63">
        <v>1800625</v>
      </c>
      <c r="E56" s="63">
        <v>1800625</v>
      </c>
      <c r="F56" s="63">
        <v>1800625</v>
      </c>
      <c r="G56" s="63">
        <v>1800625</v>
      </c>
      <c r="H56" s="43">
        <v>1950625</v>
      </c>
      <c r="I56" s="43">
        <v>1950625</v>
      </c>
      <c r="J56" s="43">
        <v>2000625</v>
      </c>
      <c r="K56" s="43">
        <v>2000625</v>
      </c>
      <c r="L56" s="43">
        <v>2000625</v>
      </c>
      <c r="M56" s="118"/>
      <c r="N56" s="118"/>
      <c r="O56" s="43"/>
    </row>
    <row r="57" spans="1:15" ht="16.5" x14ac:dyDescent="0.3">
      <c r="A57" s="156"/>
      <c r="B57" s="157"/>
      <c r="C57" s="69" t="s">
        <v>16</v>
      </c>
      <c r="D57" s="43">
        <v>680000</v>
      </c>
      <c r="E57" s="43">
        <v>680000</v>
      </c>
      <c r="F57" s="43">
        <v>680000</v>
      </c>
      <c r="G57" s="43">
        <v>680000</v>
      </c>
      <c r="H57" s="69">
        <v>710000</v>
      </c>
      <c r="I57" s="69">
        <v>710000</v>
      </c>
      <c r="J57" s="69">
        <v>710000</v>
      </c>
      <c r="K57" s="69">
        <v>710000</v>
      </c>
      <c r="L57" s="69">
        <v>710000</v>
      </c>
      <c r="M57" s="118"/>
      <c r="N57" s="118"/>
      <c r="O57" s="43"/>
    </row>
    <row r="58" spans="1:15" ht="15" customHeight="1" x14ac:dyDescent="0.3">
      <c r="A58" s="155">
        <v>27</v>
      </c>
      <c r="B58" s="161" t="s">
        <v>28</v>
      </c>
      <c r="C58" s="69" t="s">
        <v>15</v>
      </c>
      <c r="D58" s="43">
        <v>1780000</v>
      </c>
      <c r="E58" s="43">
        <v>1695000</v>
      </c>
      <c r="F58" s="43">
        <v>1645000</v>
      </c>
      <c r="G58" s="43">
        <v>1645000</v>
      </c>
      <c r="H58" s="43">
        <v>1695000</v>
      </c>
      <c r="I58" s="69">
        <v>1645000</v>
      </c>
      <c r="J58" s="43">
        <v>1683000</v>
      </c>
      <c r="K58" s="43">
        <v>1633000</v>
      </c>
      <c r="L58" s="43">
        <v>1633000</v>
      </c>
      <c r="M58" s="118"/>
      <c r="N58" s="118"/>
      <c r="O58" s="43"/>
    </row>
    <row r="59" spans="1:15" ht="15" customHeight="1" x14ac:dyDescent="0.3">
      <c r="A59" s="156"/>
      <c r="B59" s="162"/>
      <c r="C59" s="69" t="s">
        <v>16</v>
      </c>
      <c r="D59" s="43">
        <v>620000</v>
      </c>
      <c r="E59" s="43">
        <v>605000</v>
      </c>
      <c r="F59" s="43">
        <v>585000</v>
      </c>
      <c r="G59" s="43">
        <v>585000</v>
      </c>
      <c r="H59" s="43">
        <v>600000</v>
      </c>
      <c r="I59" s="69">
        <v>580000</v>
      </c>
      <c r="J59" s="43">
        <v>620000</v>
      </c>
      <c r="K59" s="43">
        <v>595000</v>
      </c>
      <c r="L59" s="43">
        <v>595000</v>
      </c>
      <c r="M59" s="118"/>
      <c r="N59" s="118"/>
      <c r="O59" s="43"/>
    </row>
    <row r="60" spans="1:15" ht="15" customHeight="1" x14ac:dyDescent="0.3">
      <c r="A60" s="155">
        <v>28</v>
      </c>
      <c r="B60" s="161" t="s">
        <v>197</v>
      </c>
      <c r="C60" s="69" t="s">
        <v>15</v>
      </c>
      <c r="D60" s="43">
        <v>1006700</v>
      </c>
      <c r="E60" s="43">
        <v>1006700</v>
      </c>
      <c r="F60" s="43">
        <v>993200</v>
      </c>
      <c r="G60" s="43">
        <v>1006700</v>
      </c>
      <c r="H60" s="43">
        <v>327000</v>
      </c>
      <c r="I60" s="43">
        <v>582650</v>
      </c>
      <c r="J60" s="43">
        <v>582650</v>
      </c>
      <c r="K60" s="43">
        <v>582650</v>
      </c>
      <c r="L60" s="43">
        <v>582650</v>
      </c>
      <c r="M60" s="118"/>
      <c r="N60" s="118"/>
      <c r="O60" s="43"/>
    </row>
    <row r="61" spans="1:15" ht="15" customHeight="1" x14ac:dyDescent="0.3">
      <c r="A61" s="156"/>
      <c r="B61" s="162"/>
      <c r="C61" s="69" t="s">
        <v>16</v>
      </c>
      <c r="D61" s="43">
        <v>641500</v>
      </c>
      <c r="E61" s="43">
        <v>641500</v>
      </c>
      <c r="F61" s="43">
        <v>646500</v>
      </c>
      <c r="G61" s="43">
        <v>646500</v>
      </c>
      <c r="H61" s="43">
        <v>661500</v>
      </c>
      <c r="I61" s="69">
        <v>631500</v>
      </c>
      <c r="J61" s="69">
        <v>631500</v>
      </c>
      <c r="K61" s="69">
        <v>631500</v>
      </c>
      <c r="L61" s="69">
        <v>631500</v>
      </c>
      <c r="M61" s="118"/>
      <c r="N61" s="118"/>
      <c r="O61" s="43"/>
    </row>
    <row r="62" spans="1:15" ht="15" customHeight="1" x14ac:dyDescent="0.3">
      <c r="A62" s="155">
        <v>29</v>
      </c>
      <c r="B62" s="161" t="s">
        <v>29</v>
      </c>
      <c r="C62" s="69" t="s">
        <v>15</v>
      </c>
      <c r="D62" s="43">
        <v>244125</v>
      </c>
      <c r="E62" s="43">
        <v>244125</v>
      </c>
      <c r="F62" s="43">
        <v>221750</v>
      </c>
      <c r="G62" s="43">
        <v>203625</v>
      </c>
      <c r="H62" s="43">
        <v>221750</v>
      </c>
      <c r="I62" s="43">
        <v>221750</v>
      </c>
      <c r="J62" s="43">
        <v>217125</v>
      </c>
      <c r="K62" s="43">
        <v>221750</v>
      </c>
      <c r="L62" s="118">
        <v>241625</v>
      </c>
      <c r="M62" s="118"/>
      <c r="N62" s="118"/>
      <c r="O62" s="43"/>
    </row>
    <row r="63" spans="1:15" ht="15" customHeight="1" x14ac:dyDescent="0.3">
      <c r="A63" s="156"/>
      <c r="B63" s="162"/>
      <c r="C63" s="69" t="s">
        <v>16</v>
      </c>
      <c r="D63" s="43">
        <v>395000</v>
      </c>
      <c r="E63" s="43">
        <v>395000</v>
      </c>
      <c r="F63" s="43">
        <v>375000</v>
      </c>
      <c r="G63" s="43">
        <v>335000</v>
      </c>
      <c r="H63" s="43">
        <v>375000</v>
      </c>
      <c r="I63" s="43">
        <v>375000</v>
      </c>
      <c r="J63" s="43">
        <v>355000</v>
      </c>
      <c r="K63" s="43">
        <v>375000</v>
      </c>
      <c r="L63" s="43">
        <v>380000</v>
      </c>
      <c r="M63" s="118"/>
      <c r="N63" s="118"/>
      <c r="O63" s="43"/>
    </row>
    <row r="64" spans="1:15" ht="15" customHeight="1" x14ac:dyDescent="0.3">
      <c r="A64" s="155">
        <v>30</v>
      </c>
      <c r="B64" s="161" t="s">
        <v>30</v>
      </c>
      <c r="C64" s="69" t="s">
        <v>15</v>
      </c>
      <c r="D64" s="43">
        <v>400000</v>
      </c>
      <c r="E64" s="43">
        <v>400000</v>
      </c>
      <c r="F64" s="43">
        <v>400000</v>
      </c>
      <c r="G64" s="43">
        <v>400000</v>
      </c>
      <c r="H64" s="43">
        <v>500000</v>
      </c>
      <c r="I64" s="43">
        <v>500000</v>
      </c>
      <c r="J64" s="43">
        <v>450000</v>
      </c>
      <c r="K64" s="43">
        <v>450000</v>
      </c>
      <c r="L64" s="43">
        <v>450000</v>
      </c>
      <c r="M64" s="118"/>
      <c r="N64" s="118"/>
      <c r="O64" s="43"/>
    </row>
    <row r="65" spans="1:16" ht="15" customHeight="1" x14ac:dyDescent="0.3">
      <c r="A65" s="156"/>
      <c r="B65" s="162"/>
      <c r="C65" s="69" t="s">
        <v>16</v>
      </c>
      <c r="D65" s="63">
        <v>210000</v>
      </c>
      <c r="E65" s="63">
        <v>210000</v>
      </c>
      <c r="F65" s="63">
        <v>210000</v>
      </c>
      <c r="G65" s="63">
        <v>210000</v>
      </c>
      <c r="H65" s="43">
        <v>245000</v>
      </c>
      <c r="I65" s="43">
        <v>245000</v>
      </c>
      <c r="J65" s="43">
        <v>225000</v>
      </c>
      <c r="K65" s="43">
        <v>230000</v>
      </c>
      <c r="L65" s="43">
        <v>205000</v>
      </c>
      <c r="M65" s="43"/>
      <c r="N65" s="43"/>
      <c r="O65" s="43"/>
    </row>
    <row r="66" spans="1:16" ht="15" customHeight="1" x14ac:dyDescent="0.3">
      <c r="A66" s="155">
        <v>31</v>
      </c>
      <c r="B66" s="161" t="s">
        <v>31</v>
      </c>
      <c r="C66" s="69" t="s">
        <v>15</v>
      </c>
      <c r="D66" s="43">
        <v>6100000</v>
      </c>
      <c r="E66" s="43">
        <v>6050000</v>
      </c>
      <c r="F66" s="43">
        <v>6200000</v>
      </c>
      <c r="G66" s="43">
        <v>6150000</v>
      </c>
      <c r="H66" s="43">
        <v>6200000</v>
      </c>
      <c r="I66" s="43">
        <v>6200000</v>
      </c>
      <c r="J66" s="43">
        <v>6400000</v>
      </c>
      <c r="K66" s="43">
        <v>6650000</v>
      </c>
      <c r="L66" s="43">
        <v>6650000</v>
      </c>
      <c r="M66" s="43"/>
      <c r="N66" s="43"/>
      <c r="O66" s="43"/>
    </row>
    <row r="67" spans="1:16" ht="15" customHeight="1" x14ac:dyDescent="0.3">
      <c r="A67" s="156"/>
      <c r="B67" s="162"/>
      <c r="C67" s="69" t="s">
        <v>16</v>
      </c>
      <c r="D67" s="43">
        <v>3341250</v>
      </c>
      <c r="E67" s="43">
        <v>3303750</v>
      </c>
      <c r="F67" s="43">
        <v>4445000</v>
      </c>
      <c r="G67" s="43">
        <v>4465000</v>
      </c>
      <c r="H67" s="69">
        <v>4780000</v>
      </c>
      <c r="I67" s="43">
        <v>4790000</v>
      </c>
      <c r="J67" s="43">
        <v>4785000</v>
      </c>
      <c r="K67" s="43">
        <v>4790000</v>
      </c>
      <c r="L67" s="43">
        <v>4790000</v>
      </c>
      <c r="M67" s="43"/>
      <c r="N67" s="43"/>
      <c r="O67" s="43"/>
    </row>
    <row r="68" spans="1:16" ht="15" customHeight="1" x14ac:dyDescent="0.3">
      <c r="A68" s="155">
        <v>32</v>
      </c>
      <c r="B68" s="161" t="s">
        <v>32</v>
      </c>
      <c r="C68" s="69" t="s">
        <v>15</v>
      </c>
      <c r="D68" s="43">
        <v>3450000</v>
      </c>
      <c r="E68" s="43">
        <v>3650000</v>
      </c>
      <c r="F68" s="43">
        <v>3600000</v>
      </c>
      <c r="G68" s="43">
        <v>3500000</v>
      </c>
      <c r="H68" s="43">
        <v>3450000</v>
      </c>
      <c r="I68" s="69">
        <v>3600000</v>
      </c>
      <c r="J68" s="69">
        <v>3600000</v>
      </c>
      <c r="K68" s="69">
        <v>3600000</v>
      </c>
      <c r="L68" s="118">
        <v>3550000</v>
      </c>
      <c r="M68" s="43"/>
      <c r="N68" s="43"/>
      <c r="O68" s="43"/>
    </row>
    <row r="69" spans="1:16" ht="15" customHeight="1" x14ac:dyDescent="0.3">
      <c r="A69" s="156"/>
      <c r="B69" s="162"/>
      <c r="C69" s="69" t="s">
        <v>16</v>
      </c>
      <c r="D69" s="74">
        <v>1420000</v>
      </c>
      <c r="E69" s="43">
        <v>1460000</v>
      </c>
      <c r="F69" s="43">
        <v>1440000</v>
      </c>
      <c r="G69" s="43">
        <v>1400000</v>
      </c>
      <c r="H69" s="43">
        <v>1380000</v>
      </c>
      <c r="I69" s="69">
        <v>1400000</v>
      </c>
      <c r="J69" s="69">
        <v>1400000</v>
      </c>
      <c r="K69" s="69">
        <v>1400000</v>
      </c>
      <c r="L69" s="43">
        <v>1380000</v>
      </c>
      <c r="M69" s="43"/>
      <c r="N69" s="43"/>
      <c r="O69" s="43"/>
    </row>
    <row r="70" spans="1:16" ht="15" customHeight="1" x14ac:dyDescent="0.3">
      <c r="A70" s="155">
        <v>33</v>
      </c>
      <c r="B70" s="161" t="s">
        <v>33</v>
      </c>
      <c r="C70" s="69" t="s">
        <v>15</v>
      </c>
      <c r="D70" s="43">
        <v>3600000</v>
      </c>
      <c r="E70" s="43">
        <v>3600000</v>
      </c>
      <c r="F70" s="43">
        <v>3600002</v>
      </c>
      <c r="G70" s="43">
        <v>3600002</v>
      </c>
      <c r="H70" s="43">
        <v>3450002</v>
      </c>
      <c r="I70" s="69">
        <v>3400002</v>
      </c>
      <c r="J70" s="43">
        <v>3300002</v>
      </c>
      <c r="K70" s="43">
        <v>3300000</v>
      </c>
      <c r="L70" s="43">
        <v>3400000</v>
      </c>
      <c r="M70" s="43"/>
      <c r="N70" s="43"/>
      <c r="O70" s="43"/>
    </row>
    <row r="71" spans="1:16" ht="15" customHeight="1" x14ac:dyDescent="0.3">
      <c r="A71" s="156"/>
      <c r="B71" s="162"/>
      <c r="C71" s="69" t="s">
        <v>16</v>
      </c>
      <c r="D71" s="43">
        <v>1425000</v>
      </c>
      <c r="E71" s="43">
        <v>1415000</v>
      </c>
      <c r="F71" s="43">
        <v>1415000</v>
      </c>
      <c r="G71" s="43">
        <v>1400000</v>
      </c>
      <c r="H71" s="69">
        <v>1355000</v>
      </c>
      <c r="I71" s="43">
        <v>1340000</v>
      </c>
      <c r="J71" s="43">
        <v>1300000</v>
      </c>
      <c r="K71" s="43">
        <v>1290000</v>
      </c>
      <c r="L71" s="43">
        <v>1320000</v>
      </c>
      <c r="M71" s="43"/>
      <c r="N71" s="43"/>
      <c r="O71" s="43"/>
    </row>
    <row r="72" spans="1:16" ht="15" customHeight="1" x14ac:dyDescent="0.3">
      <c r="A72" s="155">
        <v>34</v>
      </c>
      <c r="B72" s="161" t="s">
        <v>34</v>
      </c>
      <c r="C72" s="69" t="s">
        <v>15</v>
      </c>
      <c r="D72" s="116">
        <v>4823698.5299999993</v>
      </c>
      <c r="E72" s="43">
        <f>709250+4201199</f>
        <v>4910449</v>
      </c>
      <c r="F72" s="43">
        <f>684750+4151199</f>
        <v>4835949</v>
      </c>
      <c r="G72" s="43">
        <v>4849198.919999999</v>
      </c>
      <c r="H72" s="43">
        <v>4647948.5299999993</v>
      </c>
      <c r="I72" s="69">
        <v>4887198.5199999996</v>
      </c>
      <c r="J72" s="43">
        <v>4774948.5199999996</v>
      </c>
      <c r="K72" s="43">
        <v>4674948.5199999996</v>
      </c>
      <c r="L72" s="118">
        <v>4724948.5199999996</v>
      </c>
      <c r="M72" s="43"/>
      <c r="N72" s="43"/>
      <c r="O72" s="43"/>
    </row>
    <row r="73" spans="1:16" ht="15" customHeight="1" x14ac:dyDescent="0.3">
      <c r="A73" s="156"/>
      <c r="B73" s="162"/>
      <c r="C73" s="69" t="s">
        <v>16</v>
      </c>
      <c r="D73" s="63">
        <v>1495000</v>
      </c>
      <c r="E73" s="43">
        <v>1555000</v>
      </c>
      <c r="F73" s="43">
        <v>1515000</v>
      </c>
      <c r="G73" s="43">
        <v>1430000</v>
      </c>
      <c r="H73" s="69">
        <v>1445000</v>
      </c>
      <c r="I73" s="43">
        <v>1505000</v>
      </c>
      <c r="J73" s="43">
        <v>1465000</v>
      </c>
      <c r="K73" s="43">
        <v>1480000</v>
      </c>
      <c r="L73" s="43">
        <v>1480000</v>
      </c>
      <c r="M73" s="43"/>
      <c r="N73" s="43"/>
      <c r="O73" s="43"/>
    </row>
    <row r="74" spans="1:16" ht="15" customHeight="1" x14ac:dyDescent="0.3">
      <c r="A74" s="155">
        <v>35</v>
      </c>
      <c r="B74" s="161" t="s">
        <v>176</v>
      </c>
      <c r="C74" s="69" t="s">
        <v>15</v>
      </c>
      <c r="D74" s="43">
        <v>2994250</v>
      </c>
      <c r="E74" s="43">
        <v>2994250</v>
      </c>
      <c r="F74" s="43">
        <v>2981750</v>
      </c>
      <c r="G74" s="43">
        <v>2874750</v>
      </c>
      <c r="H74" s="43">
        <v>2874750</v>
      </c>
      <c r="I74" s="43">
        <v>2874750</v>
      </c>
      <c r="J74" s="43">
        <v>2824750</v>
      </c>
      <c r="K74" s="43">
        <v>2824750</v>
      </c>
      <c r="L74" s="43">
        <v>2824750</v>
      </c>
      <c r="M74" s="43"/>
      <c r="N74" s="43"/>
      <c r="O74" s="43"/>
    </row>
    <row r="75" spans="1:16" ht="15" customHeight="1" x14ac:dyDescent="0.3">
      <c r="A75" s="156"/>
      <c r="B75" s="162"/>
      <c r="C75" s="69" t="s">
        <v>16</v>
      </c>
      <c r="D75" s="43">
        <v>1262850</v>
      </c>
      <c r="E75" s="43">
        <v>1262850</v>
      </c>
      <c r="F75" s="43">
        <v>1250350</v>
      </c>
      <c r="G75" s="43">
        <v>1215350</v>
      </c>
      <c r="H75" s="43">
        <v>1215350</v>
      </c>
      <c r="I75" s="43">
        <v>1215350</v>
      </c>
      <c r="J75" s="43">
        <v>1202850</v>
      </c>
      <c r="K75" s="43">
        <v>1202850</v>
      </c>
      <c r="L75" s="43">
        <v>1202850</v>
      </c>
      <c r="M75" s="43"/>
      <c r="N75" s="43"/>
      <c r="O75" s="43"/>
    </row>
    <row r="76" spans="1:16" ht="16.5" x14ac:dyDescent="0.3">
      <c r="A76" s="155">
        <v>36</v>
      </c>
      <c r="B76" s="157" t="s">
        <v>177</v>
      </c>
      <c r="C76" s="69" t="s">
        <v>15</v>
      </c>
      <c r="D76" s="43">
        <v>534700</v>
      </c>
      <c r="E76" s="43">
        <v>484750</v>
      </c>
      <c r="F76" s="43">
        <v>484750</v>
      </c>
      <c r="G76" s="43">
        <v>484750</v>
      </c>
      <c r="H76" s="43">
        <v>484750</v>
      </c>
      <c r="I76" s="43">
        <v>0</v>
      </c>
      <c r="J76" s="43">
        <v>0</v>
      </c>
      <c r="K76" s="43">
        <v>0</v>
      </c>
      <c r="L76" s="43">
        <v>0</v>
      </c>
      <c r="M76" s="43"/>
      <c r="N76" s="43"/>
      <c r="O76" s="43"/>
    </row>
    <row r="77" spans="1:16" ht="16.5" x14ac:dyDescent="0.3">
      <c r="A77" s="156"/>
      <c r="B77" s="157"/>
      <c r="C77" s="69" t="s">
        <v>16</v>
      </c>
      <c r="D77" s="43">
        <v>262500</v>
      </c>
      <c r="E77" s="43">
        <v>247550</v>
      </c>
      <c r="F77" s="43">
        <v>247550</v>
      </c>
      <c r="G77" s="43">
        <v>247550</v>
      </c>
      <c r="H77" s="43">
        <v>243750</v>
      </c>
      <c r="I77" s="43">
        <v>244000</v>
      </c>
      <c r="J77" s="43">
        <v>244000</v>
      </c>
      <c r="K77" s="43">
        <v>245000</v>
      </c>
      <c r="L77" s="43">
        <v>236000</v>
      </c>
      <c r="M77" s="43"/>
      <c r="N77" s="43"/>
      <c r="O77" s="43"/>
    </row>
    <row r="78" spans="1:16" ht="15" customHeight="1" x14ac:dyDescent="0.3">
      <c r="A78" s="155">
        <v>37</v>
      </c>
      <c r="B78" s="161" t="s">
        <v>178</v>
      </c>
      <c r="C78" s="69" t="s">
        <v>15</v>
      </c>
      <c r="D78" s="43">
        <f>255330/2</f>
        <v>127665</v>
      </c>
      <c r="E78" s="43">
        <v>127665</v>
      </c>
      <c r="F78" s="43">
        <v>127665</v>
      </c>
      <c r="G78" s="43">
        <v>127665</v>
      </c>
      <c r="H78" s="43">
        <v>127665</v>
      </c>
      <c r="I78" s="43">
        <v>127665</v>
      </c>
      <c r="J78" s="43">
        <v>307500</v>
      </c>
      <c r="K78" s="43">
        <v>127665</v>
      </c>
      <c r="L78" s="43">
        <v>127665</v>
      </c>
      <c r="M78" s="43"/>
      <c r="N78" s="43"/>
      <c r="O78" s="43"/>
    </row>
    <row r="79" spans="1:16" ht="15" customHeight="1" x14ac:dyDescent="0.3">
      <c r="A79" s="156"/>
      <c r="B79" s="162"/>
      <c r="C79" s="69" t="s">
        <v>16</v>
      </c>
      <c r="D79" s="43">
        <v>300000</v>
      </c>
      <c r="E79" s="43">
        <v>300000</v>
      </c>
      <c r="F79" s="43">
        <v>300000</v>
      </c>
      <c r="G79" s="43">
        <v>292500</v>
      </c>
      <c r="H79" s="43">
        <v>292500</v>
      </c>
      <c r="I79" s="43">
        <v>300000</v>
      </c>
      <c r="J79" s="43">
        <v>127665</v>
      </c>
      <c r="K79" s="43">
        <v>307500</v>
      </c>
      <c r="L79" s="43">
        <v>307500</v>
      </c>
      <c r="M79" s="43"/>
      <c r="N79" s="43"/>
      <c r="O79" s="43"/>
    </row>
    <row r="80" spans="1:16" ht="15" customHeight="1" x14ac:dyDescent="0.3">
      <c r="A80" s="155">
        <v>38</v>
      </c>
      <c r="B80" s="161" t="s">
        <v>203</v>
      </c>
      <c r="C80" s="69" t="s">
        <v>15</v>
      </c>
      <c r="D80" s="43">
        <v>3000000</v>
      </c>
      <c r="E80" s="43">
        <v>3000000</v>
      </c>
      <c r="F80" s="43">
        <v>3000000</v>
      </c>
      <c r="G80" s="43">
        <v>3000000</v>
      </c>
      <c r="H80" s="43">
        <v>10000000</v>
      </c>
      <c r="I80" s="43">
        <v>10124800</v>
      </c>
      <c r="J80" s="43">
        <v>10128400</v>
      </c>
      <c r="K80" s="43">
        <v>10093700</v>
      </c>
      <c r="L80" s="43">
        <v>10093700</v>
      </c>
      <c r="M80" s="43"/>
      <c r="N80" s="43"/>
      <c r="O80" s="43"/>
      <c r="P80" s="111"/>
    </row>
    <row r="81" spans="1:15" ht="15" customHeight="1" x14ac:dyDescent="0.3">
      <c r="A81" s="156"/>
      <c r="B81" s="162"/>
      <c r="C81" s="69" t="s">
        <v>16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/>
      <c r="N81" s="43"/>
      <c r="O81" s="43"/>
    </row>
    <row r="82" spans="1:15" ht="15" customHeight="1" x14ac:dyDescent="0.3">
      <c r="A82" s="155">
        <v>39</v>
      </c>
      <c r="B82" s="161" t="s">
        <v>35</v>
      </c>
      <c r="C82" s="69" t="s">
        <v>15</v>
      </c>
      <c r="D82" s="43">
        <v>245000</v>
      </c>
      <c r="E82" s="43">
        <v>230000</v>
      </c>
      <c r="F82" s="43">
        <v>230000</v>
      </c>
      <c r="G82" s="43">
        <v>280000</v>
      </c>
      <c r="H82" s="43">
        <v>280000</v>
      </c>
      <c r="I82" s="43">
        <v>300000</v>
      </c>
      <c r="J82" s="43">
        <v>310000</v>
      </c>
      <c r="K82" s="43">
        <v>310000</v>
      </c>
      <c r="L82" s="43">
        <v>310000</v>
      </c>
      <c r="M82" s="43"/>
      <c r="N82" s="43"/>
      <c r="O82" s="43"/>
    </row>
    <row r="83" spans="1:15" ht="15" customHeight="1" x14ac:dyDescent="0.3">
      <c r="A83" s="156"/>
      <c r="B83" s="162"/>
      <c r="C83" s="69" t="s">
        <v>16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/>
      <c r="N83" s="43"/>
      <c r="O83" s="43"/>
    </row>
    <row r="84" spans="1:15" ht="15" customHeight="1" x14ac:dyDescent="0.3">
      <c r="A84" s="155">
        <v>40</v>
      </c>
      <c r="B84" s="161" t="s">
        <v>36</v>
      </c>
      <c r="C84" s="69" t="s">
        <v>15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/>
      <c r="N84" s="43"/>
      <c r="O84" s="43"/>
    </row>
    <row r="85" spans="1:15" ht="15" customHeight="1" x14ac:dyDescent="0.3">
      <c r="A85" s="156"/>
      <c r="B85" s="162"/>
      <c r="C85" s="69" t="s">
        <v>16</v>
      </c>
      <c r="D85" s="43">
        <v>112000</v>
      </c>
      <c r="E85" s="43">
        <v>105000</v>
      </c>
      <c r="F85" s="43">
        <v>94000</v>
      </c>
      <c r="G85" s="43">
        <v>91000</v>
      </c>
      <c r="H85" s="43">
        <v>91000</v>
      </c>
      <c r="I85" s="43">
        <v>91000</v>
      </c>
      <c r="J85" s="43">
        <v>91000</v>
      </c>
      <c r="K85" s="43">
        <v>92000</v>
      </c>
      <c r="L85" s="43">
        <v>91000</v>
      </c>
      <c r="M85" s="43"/>
      <c r="N85" s="43"/>
      <c r="O85" s="43"/>
    </row>
    <row r="86" spans="1:15" ht="15" customHeight="1" x14ac:dyDescent="0.3">
      <c r="A86" s="155">
        <v>41</v>
      </c>
      <c r="B86" s="161" t="s">
        <v>37</v>
      </c>
      <c r="C86" s="69" t="s">
        <v>15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/>
      <c r="N86" s="43"/>
      <c r="O86" s="43"/>
    </row>
    <row r="87" spans="1:15" ht="15" customHeight="1" x14ac:dyDescent="0.3">
      <c r="A87" s="156"/>
      <c r="B87" s="162"/>
      <c r="C87" s="69" t="s">
        <v>16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/>
      <c r="N87" s="43"/>
      <c r="O87" s="43"/>
    </row>
    <row r="88" spans="1:15" ht="15" customHeight="1" x14ac:dyDescent="0.3">
      <c r="A88" s="155">
        <v>42</v>
      </c>
      <c r="B88" s="161" t="s">
        <v>38</v>
      </c>
      <c r="C88" s="69" t="s">
        <v>15</v>
      </c>
      <c r="D88" s="43">
        <v>1100000</v>
      </c>
      <c r="E88" s="43">
        <v>1100000</v>
      </c>
      <c r="F88" s="43">
        <v>1104400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/>
      <c r="N88" s="43"/>
      <c r="O88" s="43"/>
    </row>
    <row r="89" spans="1:15" ht="15" customHeight="1" x14ac:dyDescent="0.3">
      <c r="A89" s="156"/>
      <c r="B89" s="162"/>
      <c r="C89" s="69" t="s">
        <v>16</v>
      </c>
      <c r="D89" s="43">
        <v>1432725</v>
      </c>
      <c r="E89" s="43">
        <v>1406475</v>
      </c>
      <c r="F89" s="43">
        <v>1406475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/>
      <c r="N89" s="43"/>
      <c r="O89" s="43"/>
    </row>
    <row r="90" spans="1:15" ht="15" customHeight="1" x14ac:dyDescent="0.3">
      <c r="A90" s="155">
        <v>43</v>
      </c>
      <c r="B90" s="161" t="s">
        <v>39</v>
      </c>
      <c r="C90" s="69" t="s">
        <v>15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/>
      <c r="N90" s="43"/>
      <c r="O90" s="43"/>
    </row>
    <row r="91" spans="1:15" ht="15" customHeight="1" x14ac:dyDescent="0.3">
      <c r="A91" s="156"/>
      <c r="B91" s="162"/>
      <c r="C91" s="69" t="s">
        <v>16</v>
      </c>
      <c r="D91" s="43">
        <v>20000</v>
      </c>
      <c r="E91" s="43">
        <v>20000</v>
      </c>
      <c r="F91" s="43">
        <v>20000</v>
      </c>
      <c r="G91" s="43">
        <v>20000</v>
      </c>
      <c r="H91" s="43">
        <v>20000</v>
      </c>
      <c r="I91" s="43">
        <v>20000</v>
      </c>
      <c r="J91" s="43">
        <v>20000</v>
      </c>
      <c r="K91" s="43">
        <v>20000</v>
      </c>
      <c r="L91" s="43">
        <v>0</v>
      </c>
      <c r="M91" s="43"/>
      <c r="N91" s="43"/>
      <c r="O91" s="43"/>
    </row>
    <row r="92" spans="1:15" ht="15" customHeight="1" x14ac:dyDescent="0.3">
      <c r="A92" s="155">
        <v>44</v>
      </c>
      <c r="B92" s="161" t="s">
        <v>40</v>
      </c>
      <c r="C92" s="69" t="s">
        <v>15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/>
      <c r="N92" s="43"/>
      <c r="O92" s="43"/>
    </row>
    <row r="93" spans="1:15" ht="15" customHeight="1" x14ac:dyDescent="0.3">
      <c r="A93" s="156"/>
      <c r="B93" s="162"/>
      <c r="C93" s="69" t="s">
        <v>16</v>
      </c>
      <c r="D93" s="43">
        <v>200000</v>
      </c>
      <c r="E93" s="43">
        <v>200000</v>
      </c>
      <c r="F93" s="43">
        <v>200000</v>
      </c>
      <c r="G93" s="43">
        <v>200000</v>
      </c>
      <c r="H93" s="43">
        <v>200000</v>
      </c>
      <c r="I93" s="43">
        <v>200000</v>
      </c>
      <c r="J93" s="43">
        <v>200000</v>
      </c>
      <c r="K93" s="43">
        <v>200000</v>
      </c>
      <c r="L93" s="43">
        <v>200000</v>
      </c>
      <c r="M93" s="43"/>
      <c r="N93" s="43"/>
      <c r="O93" s="43"/>
    </row>
    <row r="94" spans="1:15" ht="15" customHeight="1" x14ac:dyDescent="0.3">
      <c r="A94" s="155">
        <v>45</v>
      </c>
      <c r="B94" s="161" t="s">
        <v>41</v>
      </c>
      <c r="C94" s="69" t="s">
        <v>15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/>
      <c r="N94" s="43"/>
      <c r="O94" s="43"/>
    </row>
    <row r="95" spans="1:15" ht="15" customHeight="1" x14ac:dyDescent="0.3">
      <c r="A95" s="156"/>
      <c r="B95" s="162"/>
      <c r="C95" s="69" t="s">
        <v>16</v>
      </c>
      <c r="D95" s="43">
        <v>261000</v>
      </c>
      <c r="E95" s="69">
        <v>253500</v>
      </c>
      <c r="F95" s="43">
        <v>0</v>
      </c>
      <c r="G95" s="43">
        <v>258500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/>
      <c r="N95" s="43"/>
      <c r="O95" s="43"/>
    </row>
    <row r="96" spans="1:15" ht="15" customHeight="1" x14ac:dyDescent="0.3">
      <c r="A96" s="155">
        <v>46</v>
      </c>
      <c r="B96" s="161" t="s">
        <v>42</v>
      </c>
      <c r="C96" s="69" t="s">
        <v>15</v>
      </c>
      <c r="D96" s="43">
        <f>373500/3</f>
        <v>124500</v>
      </c>
      <c r="E96" s="43">
        <f t="shared" ref="E96:I96" si="0">373500/3</f>
        <v>124500</v>
      </c>
      <c r="F96" s="43">
        <f t="shared" si="0"/>
        <v>124500</v>
      </c>
      <c r="G96" s="43">
        <f t="shared" si="0"/>
        <v>124500</v>
      </c>
      <c r="H96" s="43">
        <f t="shared" si="0"/>
        <v>124500</v>
      </c>
      <c r="I96" s="43">
        <f t="shared" si="0"/>
        <v>124500</v>
      </c>
      <c r="J96" s="43">
        <v>121500</v>
      </c>
      <c r="K96" s="43">
        <v>121500</v>
      </c>
      <c r="L96" s="43">
        <v>121500</v>
      </c>
      <c r="M96" s="43"/>
      <c r="N96" s="43"/>
      <c r="O96" s="43"/>
    </row>
    <row r="97" spans="1:17" ht="15" customHeight="1" x14ac:dyDescent="0.3">
      <c r="A97" s="156"/>
      <c r="B97" s="162"/>
      <c r="C97" s="69" t="s">
        <v>16</v>
      </c>
      <c r="D97" s="43">
        <f>15600/2</f>
        <v>7800</v>
      </c>
      <c r="E97" s="43">
        <f>15600/2</f>
        <v>7800</v>
      </c>
      <c r="F97" s="43">
        <v>7200</v>
      </c>
      <c r="G97" s="43">
        <f>21600/3</f>
        <v>7200</v>
      </c>
      <c r="H97" s="43">
        <v>7200</v>
      </c>
      <c r="I97" s="43">
        <v>7200</v>
      </c>
      <c r="J97" s="43">
        <v>7600</v>
      </c>
      <c r="K97" s="43">
        <v>7600</v>
      </c>
      <c r="L97" s="43">
        <v>7600</v>
      </c>
      <c r="M97" s="43"/>
      <c r="N97" s="43"/>
      <c r="O97" s="43"/>
    </row>
    <row r="98" spans="1:17" ht="15" customHeight="1" x14ac:dyDescent="0.3">
      <c r="A98" s="155">
        <v>47</v>
      </c>
      <c r="B98" s="161" t="s">
        <v>43</v>
      </c>
      <c r="C98" s="69" t="s">
        <v>15</v>
      </c>
      <c r="D98" s="43">
        <v>345000</v>
      </c>
      <c r="E98" s="43">
        <v>310000</v>
      </c>
      <c r="F98" s="43">
        <v>345000</v>
      </c>
      <c r="G98" s="43">
        <v>445000</v>
      </c>
      <c r="H98" s="43">
        <v>445000</v>
      </c>
      <c r="I98" s="43">
        <v>410000</v>
      </c>
      <c r="J98" s="43">
        <v>410000</v>
      </c>
      <c r="K98" s="43">
        <v>405000</v>
      </c>
      <c r="L98" s="43">
        <v>385000</v>
      </c>
      <c r="M98" s="43"/>
      <c r="N98" s="43"/>
      <c r="O98" s="43"/>
    </row>
    <row r="99" spans="1:17" ht="15" customHeight="1" x14ac:dyDescent="0.3">
      <c r="A99" s="156"/>
      <c r="B99" s="162"/>
      <c r="C99" s="69" t="s">
        <v>16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/>
      <c r="N99" s="43"/>
      <c r="O99" s="43"/>
    </row>
    <row r="100" spans="1:17" ht="15" customHeight="1" x14ac:dyDescent="0.3">
      <c r="A100" s="155">
        <v>48</v>
      </c>
      <c r="B100" s="161" t="s">
        <v>44</v>
      </c>
      <c r="C100" s="69" t="s">
        <v>15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/>
      <c r="N100" s="43"/>
      <c r="O100" s="43"/>
    </row>
    <row r="101" spans="1:17" ht="15" customHeight="1" x14ac:dyDescent="0.3">
      <c r="A101" s="156"/>
      <c r="B101" s="162"/>
      <c r="C101" s="69" t="s">
        <v>16</v>
      </c>
      <c r="D101" s="43">
        <v>1000000</v>
      </c>
      <c r="E101" s="43">
        <v>0</v>
      </c>
      <c r="F101" s="43">
        <v>0</v>
      </c>
      <c r="G101" s="43">
        <v>1094000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/>
      <c r="N101" s="43"/>
      <c r="O101" s="43"/>
    </row>
    <row r="102" spans="1:17" ht="15" customHeight="1" x14ac:dyDescent="0.3">
      <c r="A102" s="155">
        <v>49</v>
      </c>
      <c r="B102" s="161" t="s">
        <v>222</v>
      </c>
      <c r="C102" s="69" t="s">
        <v>15</v>
      </c>
      <c r="D102" s="43"/>
      <c r="E102" s="43"/>
      <c r="F102" s="43"/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/>
      <c r="N102" s="43"/>
      <c r="O102" s="43"/>
    </row>
    <row r="103" spans="1:17" ht="15" customHeight="1" x14ac:dyDescent="0.3">
      <c r="A103" s="156"/>
      <c r="B103" s="162"/>
      <c r="C103" s="69" t="s">
        <v>16</v>
      </c>
      <c r="D103" s="43">
        <v>1135000</v>
      </c>
      <c r="E103" s="43">
        <v>1135000</v>
      </c>
      <c r="F103" s="43">
        <v>1135000</v>
      </c>
      <c r="G103" s="43">
        <v>1125000</v>
      </c>
      <c r="H103" s="43">
        <v>1135000</v>
      </c>
      <c r="I103" s="43">
        <v>1145000</v>
      </c>
      <c r="J103" s="43">
        <v>1145000</v>
      </c>
      <c r="K103" s="43">
        <v>1125000</v>
      </c>
      <c r="L103" s="43">
        <v>1125000</v>
      </c>
      <c r="M103" s="43"/>
      <c r="N103" s="43"/>
      <c r="O103" s="43"/>
    </row>
    <row r="104" spans="1:17" ht="15" customHeight="1" x14ac:dyDescent="0.3">
      <c r="A104" s="155">
        <v>50</v>
      </c>
      <c r="B104" s="161" t="s">
        <v>45</v>
      </c>
      <c r="C104" s="69" t="s">
        <v>15</v>
      </c>
      <c r="D104" s="43">
        <v>116500</v>
      </c>
      <c r="E104" s="43">
        <v>116500</v>
      </c>
      <c r="F104" s="43">
        <v>116500</v>
      </c>
      <c r="G104" s="43">
        <v>116500</v>
      </c>
      <c r="H104" s="43">
        <v>116500</v>
      </c>
      <c r="I104" s="43">
        <v>116500</v>
      </c>
      <c r="J104" s="43">
        <v>116500</v>
      </c>
      <c r="K104" s="43">
        <v>116500</v>
      </c>
      <c r="L104" s="43">
        <v>116500</v>
      </c>
      <c r="M104" s="43"/>
      <c r="N104" s="43"/>
      <c r="O104" s="43"/>
    </row>
    <row r="105" spans="1:17" ht="15" customHeight="1" x14ac:dyDescent="0.3">
      <c r="A105" s="156"/>
      <c r="B105" s="162"/>
      <c r="C105" s="69" t="s">
        <v>16</v>
      </c>
      <c r="D105" s="43">
        <v>97500</v>
      </c>
      <c r="E105" s="43">
        <v>97500</v>
      </c>
      <c r="F105" s="43">
        <v>97500</v>
      </c>
      <c r="G105" s="43">
        <v>111500</v>
      </c>
      <c r="H105" s="43">
        <v>97500</v>
      </c>
      <c r="I105" s="43">
        <v>97500</v>
      </c>
      <c r="J105" s="43">
        <v>97500</v>
      </c>
      <c r="K105" s="43">
        <v>97500</v>
      </c>
      <c r="L105" s="43">
        <v>97500</v>
      </c>
      <c r="M105" s="43"/>
      <c r="N105" s="43"/>
      <c r="O105" s="43"/>
    </row>
    <row r="106" spans="1:17" ht="15" customHeight="1" x14ac:dyDescent="0.3">
      <c r="A106" s="155">
        <v>51</v>
      </c>
      <c r="B106" s="161" t="s">
        <v>47</v>
      </c>
      <c r="C106" s="69" t="s">
        <v>15</v>
      </c>
      <c r="D106" s="43">
        <v>497025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/>
      <c r="N106" s="43"/>
      <c r="O106" s="43"/>
      <c r="P106" s="111">
        <f t="shared" ref="P106:P140" si="1">12*O106</f>
        <v>0</v>
      </c>
      <c r="Q106" s="113"/>
    </row>
    <row r="107" spans="1:17" ht="15" customHeight="1" x14ac:dyDescent="0.3">
      <c r="A107" s="163"/>
      <c r="B107" s="164"/>
      <c r="C107" s="69" t="s">
        <v>16</v>
      </c>
      <c r="D107" s="43">
        <v>615000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/>
      <c r="N107" s="43"/>
      <c r="O107" s="43"/>
      <c r="P107" s="111">
        <f t="shared" si="1"/>
        <v>0</v>
      </c>
      <c r="Q107" s="113"/>
    </row>
    <row r="108" spans="1:17" ht="15" customHeight="1" x14ac:dyDescent="0.3">
      <c r="A108" s="156"/>
      <c r="B108" s="162"/>
      <c r="C108" s="69" t="s">
        <v>46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/>
      <c r="N108" s="43"/>
      <c r="O108" s="43"/>
      <c r="P108" s="111">
        <f t="shared" si="1"/>
        <v>0</v>
      </c>
      <c r="Q108" s="113"/>
    </row>
    <row r="109" spans="1:17" ht="15" customHeight="1" x14ac:dyDescent="0.3">
      <c r="A109" s="155">
        <v>52</v>
      </c>
      <c r="B109" s="161" t="s">
        <v>48</v>
      </c>
      <c r="C109" s="69" t="s">
        <v>15</v>
      </c>
      <c r="D109" s="43">
        <v>1600000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/>
      <c r="N109" s="43"/>
      <c r="O109" s="43"/>
      <c r="P109" s="111">
        <f t="shared" si="1"/>
        <v>0</v>
      </c>
      <c r="Q109" s="113"/>
    </row>
    <row r="110" spans="1:17" ht="15" customHeight="1" x14ac:dyDescent="0.3">
      <c r="A110" s="163"/>
      <c r="B110" s="164"/>
      <c r="C110" s="69" t="s">
        <v>16</v>
      </c>
      <c r="D110" s="43">
        <v>626250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/>
      <c r="N110" s="43"/>
      <c r="O110" s="43"/>
      <c r="P110" s="111">
        <f t="shared" si="1"/>
        <v>0</v>
      </c>
      <c r="Q110" s="113"/>
    </row>
    <row r="111" spans="1:17" ht="15" customHeight="1" x14ac:dyDescent="0.3">
      <c r="A111" s="156"/>
      <c r="B111" s="162"/>
      <c r="C111" s="69" t="s">
        <v>46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/>
      <c r="N111" s="43"/>
      <c r="O111" s="43"/>
      <c r="P111" s="111">
        <f t="shared" si="1"/>
        <v>0</v>
      </c>
    </row>
    <row r="112" spans="1:17" ht="15" customHeight="1" x14ac:dyDescent="0.3">
      <c r="A112" s="155">
        <v>53</v>
      </c>
      <c r="B112" s="161" t="s">
        <v>49</v>
      </c>
      <c r="C112" s="69" t="s">
        <v>15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/>
      <c r="N112" s="43"/>
      <c r="O112" s="43"/>
      <c r="P112" s="111">
        <f t="shared" si="1"/>
        <v>0</v>
      </c>
    </row>
    <row r="113" spans="1:16" ht="15" customHeight="1" x14ac:dyDescent="0.3">
      <c r="A113" s="163"/>
      <c r="B113" s="164"/>
      <c r="C113" s="69" t="s">
        <v>16</v>
      </c>
      <c r="D113" s="43">
        <v>30000</v>
      </c>
      <c r="E113" s="43">
        <v>30000</v>
      </c>
      <c r="F113" s="43">
        <v>30000</v>
      </c>
      <c r="G113" s="43">
        <v>30000</v>
      </c>
      <c r="H113" s="43">
        <v>30000</v>
      </c>
      <c r="I113" s="43">
        <v>30000</v>
      </c>
      <c r="J113" s="43">
        <v>0</v>
      </c>
      <c r="K113" s="43">
        <v>0</v>
      </c>
      <c r="L113" s="43">
        <v>0</v>
      </c>
      <c r="M113" s="43"/>
      <c r="N113" s="43"/>
      <c r="O113" s="43"/>
      <c r="P113" s="111">
        <f t="shared" si="1"/>
        <v>0</v>
      </c>
    </row>
    <row r="114" spans="1:16" ht="15" customHeight="1" x14ac:dyDescent="0.3">
      <c r="A114" s="156"/>
      <c r="B114" s="162"/>
      <c r="C114" s="69" t="s">
        <v>46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/>
      <c r="N114" s="43"/>
      <c r="O114" s="43"/>
      <c r="P114" s="111">
        <f t="shared" si="1"/>
        <v>0</v>
      </c>
    </row>
    <row r="115" spans="1:16" ht="15" customHeight="1" x14ac:dyDescent="0.3">
      <c r="A115" s="155">
        <v>54</v>
      </c>
      <c r="B115" s="141"/>
      <c r="C115" s="69" t="s">
        <v>15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/>
      <c r="N115" s="43"/>
      <c r="O115" s="43"/>
      <c r="P115" s="111"/>
    </row>
    <row r="116" spans="1:16" ht="15" customHeight="1" x14ac:dyDescent="0.3">
      <c r="A116" s="163"/>
      <c r="B116" s="141" t="s">
        <v>50</v>
      </c>
      <c r="C116" s="69" t="s">
        <v>16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150000</v>
      </c>
      <c r="J116" s="43">
        <v>0</v>
      </c>
      <c r="K116" s="43">
        <v>0</v>
      </c>
      <c r="L116" s="43">
        <v>0</v>
      </c>
      <c r="M116" s="43"/>
      <c r="N116" s="43"/>
      <c r="O116" s="43"/>
      <c r="P116" s="111"/>
    </row>
    <row r="117" spans="1:16" ht="15" customHeight="1" x14ac:dyDescent="0.3">
      <c r="A117" s="156"/>
      <c r="B117" s="141"/>
      <c r="C117" s="69" t="s">
        <v>46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/>
      <c r="N117" s="43"/>
      <c r="O117" s="43"/>
      <c r="P117" s="111"/>
    </row>
    <row r="118" spans="1:16" ht="15" customHeight="1" x14ac:dyDescent="0.3">
      <c r="A118" s="155">
        <v>55</v>
      </c>
      <c r="B118" s="161" t="s">
        <v>51</v>
      </c>
      <c r="C118" s="69" t="s">
        <v>15</v>
      </c>
      <c r="D118" s="43">
        <v>1109125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/>
      <c r="N118" s="43"/>
      <c r="O118" s="43"/>
      <c r="P118" s="111">
        <f t="shared" si="1"/>
        <v>0</v>
      </c>
    </row>
    <row r="119" spans="1:16" ht="15" customHeight="1" x14ac:dyDescent="0.3">
      <c r="A119" s="163"/>
      <c r="B119" s="164"/>
      <c r="C119" s="69" t="s">
        <v>16</v>
      </c>
      <c r="D119" s="43">
        <v>1916250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/>
      <c r="N119" s="43"/>
      <c r="O119" s="43"/>
      <c r="P119" s="111">
        <f t="shared" si="1"/>
        <v>0</v>
      </c>
    </row>
    <row r="120" spans="1:16" ht="15" customHeight="1" x14ac:dyDescent="0.3">
      <c r="A120" s="156"/>
      <c r="B120" s="162"/>
      <c r="C120" s="69" t="s">
        <v>46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/>
      <c r="N120" s="43"/>
      <c r="O120" s="43"/>
      <c r="P120" s="111">
        <f t="shared" si="1"/>
        <v>0</v>
      </c>
    </row>
    <row r="121" spans="1:16" ht="15" customHeight="1" x14ac:dyDescent="0.3">
      <c r="A121" s="155">
        <v>56</v>
      </c>
      <c r="B121" s="161" t="s">
        <v>52</v>
      </c>
      <c r="C121" s="69" t="s">
        <v>15</v>
      </c>
      <c r="D121" s="43">
        <v>6950480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/>
      <c r="N121" s="43"/>
      <c r="O121" s="43"/>
      <c r="P121" s="111">
        <f t="shared" si="1"/>
        <v>0</v>
      </c>
    </row>
    <row r="122" spans="1:16" ht="15" customHeight="1" x14ac:dyDescent="0.3">
      <c r="A122" s="163"/>
      <c r="B122" s="164"/>
      <c r="C122" s="69" t="s">
        <v>16</v>
      </c>
      <c r="D122" s="43">
        <v>978750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/>
      <c r="N122" s="43"/>
      <c r="O122" s="43"/>
      <c r="P122" s="111">
        <f t="shared" si="1"/>
        <v>0</v>
      </c>
    </row>
    <row r="123" spans="1:16" ht="15" customHeight="1" x14ac:dyDescent="0.3">
      <c r="A123" s="156"/>
      <c r="B123" s="162"/>
      <c r="C123" s="69" t="s">
        <v>46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/>
      <c r="N123" s="43"/>
      <c r="O123" s="43"/>
      <c r="P123" s="111">
        <f t="shared" si="1"/>
        <v>0</v>
      </c>
    </row>
    <row r="124" spans="1:16" ht="15" customHeight="1" x14ac:dyDescent="0.3">
      <c r="A124" s="155">
        <v>57</v>
      </c>
      <c r="B124" s="161" t="s">
        <v>53</v>
      </c>
      <c r="C124" s="69" t="s">
        <v>15</v>
      </c>
      <c r="D124" s="43">
        <v>1280875</v>
      </c>
      <c r="E124" s="43">
        <v>1280875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53"/>
      <c r="N124" s="43"/>
      <c r="O124" s="43"/>
      <c r="P124" s="111">
        <f t="shared" si="1"/>
        <v>0</v>
      </c>
    </row>
    <row r="125" spans="1:16" ht="15" customHeight="1" x14ac:dyDescent="0.3">
      <c r="A125" s="163"/>
      <c r="B125" s="164"/>
      <c r="C125" s="69" t="s">
        <v>16</v>
      </c>
      <c r="D125" s="43">
        <v>1016250</v>
      </c>
      <c r="E125" s="43">
        <v>1016250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53"/>
      <c r="N125" s="43"/>
      <c r="O125" s="43"/>
      <c r="P125" s="111">
        <f t="shared" si="1"/>
        <v>0</v>
      </c>
    </row>
    <row r="126" spans="1:16" ht="15" customHeight="1" x14ac:dyDescent="0.3">
      <c r="A126" s="156"/>
      <c r="B126" s="162"/>
      <c r="C126" s="69" t="s">
        <v>46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/>
      <c r="N126" s="43"/>
      <c r="O126" s="43"/>
      <c r="P126" s="111">
        <f t="shared" si="1"/>
        <v>0</v>
      </c>
    </row>
    <row r="127" spans="1:16" ht="15" customHeight="1" x14ac:dyDescent="0.3">
      <c r="A127" s="155">
        <v>58</v>
      </c>
      <c r="B127" s="161" t="s">
        <v>54</v>
      </c>
      <c r="C127" s="69" t="s">
        <v>15</v>
      </c>
      <c r="D127" s="43">
        <v>2650000</v>
      </c>
      <c r="E127" s="43">
        <v>2600000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/>
      <c r="N127" s="43"/>
      <c r="O127" s="43"/>
      <c r="P127" s="111">
        <f t="shared" si="1"/>
        <v>0</v>
      </c>
    </row>
    <row r="128" spans="1:16" ht="15" customHeight="1" x14ac:dyDescent="0.3">
      <c r="A128" s="163"/>
      <c r="B128" s="164"/>
      <c r="C128" s="69" t="s">
        <v>16</v>
      </c>
      <c r="D128" s="43">
        <v>1105000</v>
      </c>
      <c r="E128" s="43">
        <v>1085000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/>
      <c r="N128" s="43"/>
      <c r="O128" s="43"/>
      <c r="P128" s="111">
        <f t="shared" si="1"/>
        <v>0</v>
      </c>
    </row>
    <row r="129" spans="1:17" ht="15" customHeight="1" x14ac:dyDescent="0.3">
      <c r="A129" s="156"/>
      <c r="B129" s="162"/>
      <c r="C129" s="69" t="s">
        <v>46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/>
      <c r="N129" s="43"/>
      <c r="O129" s="43"/>
      <c r="P129" s="111">
        <f t="shared" si="1"/>
        <v>0</v>
      </c>
    </row>
    <row r="130" spans="1:17" ht="15" customHeight="1" x14ac:dyDescent="0.3">
      <c r="A130" s="155">
        <v>59</v>
      </c>
      <c r="B130" s="161" t="s">
        <v>55</v>
      </c>
      <c r="C130" s="69" t="s">
        <v>15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/>
      <c r="N130" s="43"/>
      <c r="O130" s="43"/>
      <c r="P130" s="111">
        <f t="shared" si="1"/>
        <v>0</v>
      </c>
    </row>
    <row r="131" spans="1:17" ht="15" customHeight="1" x14ac:dyDescent="0.3">
      <c r="A131" s="163"/>
      <c r="B131" s="164"/>
      <c r="C131" s="69" t="s">
        <v>16</v>
      </c>
      <c r="D131" s="43">
        <v>30000</v>
      </c>
      <c r="E131" s="43">
        <v>30000</v>
      </c>
      <c r="F131" s="43">
        <v>30000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/>
      <c r="N131" s="43"/>
      <c r="O131" s="43"/>
      <c r="P131" s="111">
        <f t="shared" si="1"/>
        <v>0</v>
      </c>
    </row>
    <row r="132" spans="1:17" ht="15" customHeight="1" x14ac:dyDescent="0.3">
      <c r="A132" s="156"/>
      <c r="B132" s="162"/>
      <c r="C132" s="69" t="s">
        <v>46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/>
      <c r="N132" s="43"/>
      <c r="O132" s="43"/>
      <c r="P132" s="111">
        <f t="shared" si="1"/>
        <v>0</v>
      </c>
    </row>
    <row r="133" spans="1:17" ht="15" customHeight="1" x14ac:dyDescent="0.3">
      <c r="A133" s="155">
        <v>60</v>
      </c>
      <c r="B133" s="161" t="s">
        <v>56</v>
      </c>
      <c r="C133" s="69" t="s">
        <v>15</v>
      </c>
      <c r="D133" s="43">
        <v>130000</v>
      </c>
      <c r="E133" s="43">
        <v>130000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/>
      <c r="N133" s="43"/>
      <c r="O133" s="43"/>
      <c r="P133" s="111">
        <f t="shared" si="1"/>
        <v>0</v>
      </c>
    </row>
    <row r="134" spans="1:17" ht="15" customHeight="1" x14ac:dyDescent="0.3">
      <c r="A134" s="163"/>
      <c r="B134" s="164"/>
      <c r="C134" s="69" t="s">
        <v>16</v>
      </c>
      <c r="D134" s="43">
        <v>37500</v>
      </c>
      <c r="E134" s="43">
        <v>37500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/>
      <c r="N134" s="43"/>
      <c r="O134" s="43"/>
      <c r="P134" s="111">
        <f t="shared" si="1"/>
        <v>0</v>
      </c>
    </row>
    <row r="135" spans="1:17" ht="15" customHeight="1" x14ac:dyDescent="0.3">
      <c r="A135" s="156"/>
      <c r="B135" s="162"/>
      <c r="C135" s="69" t="s">
        <v>46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/>
      <c r="N135" s="43"/>
      <c r="O135" s="43"/>
      <c r="P135" s="111">
        <f t="shared" si="1"/>
        <v>0</v>
      </c>
      <c r="Q135" s="113"/>
    </row>
    <row r="136" spans="1:17" ht="15" customHeight="1" x14ac:dyDescent="0.3">
      <c r="A136" s="155">
        <v>61</v>
      </c>
      <c r="B136" s="161" t="s">
        <v>148</v>
      </c>
      <c r="C136" s="125" t="s">
        <v>15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/>
      <c r="N136" s="43"/>
      <c r="O136" s="43"/>
      <c r="P136" s="111">
        <f t="shared" si="1"/>
        <v>0</v>
      </c>
      <c r="Q136" s="113"/>
    </row>
    <row r="137" spans="1:17" ht="15" customHeight="1" x14ac:dyDescent="0.3">
      <c r="A137" s="163"/>
      <c r="B137" s="164"/>
      <c r="C137" s="125" t="s">
        <v>16</v>
      </c>
      <c r="D137" s="43">
        <v>100000</v>
      </c>
      <c r="E137" s="43">
        <v>100000</v>
      </c>
      <c r="F137" s="43">
        <v>100000</v>
      </c>
      <c r="G137" s="43">
        <v>100000</v>
      </c>
      <c r="H137" s="43">
        <v>75000</v>
      </c>
      <c r="I137" s="43">
        <v>100000</v>
      </c>
      <c r="J137" s="43">
        <v>0</v>
      </c>
      <c r="K137" s="43">
        <v>0</v>
      </c>
      <c r="L137" s="43">
        <v>0</v>
      </c>
      <c r="M137" s="43"/>
      <c r="N137" s="43"/>
      <c r="O137" s="43"/>
      <c r="P137" s="111">
        <f t="shared" si="1"/>
        <v>0</v>
      </c>
      <c r="Q137" s="113"/>
    </row>
    <row r="138" spans="1:17" ht="15" customHeight="1" x14ac:dyDescent="0.3">
      <c r="A138" s="156"/>
      <c r="B138" s="162"/>
      <c r="C138" s="125" t="s">
        <v>46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/>
      <c r="N138" s="43"/>
      <c r="O138" s="43"/>
      <c r="P138" s="111">
        <f t="shared" si="1"/>
        <v>0</v>
      </c>
      <c r="Q138" s="113"/>
    </row>
    <row r="139" spans="1:17" ht="15" customHeight="1" x14ac:dyDescent="0.3">
      <c r="A139" s="155">
        <v>62</v>
      </c>
      <c r="B139" s="161" t="s">
        <v>57</v>
      </c>
      <c r="C139" s="69" t="s">
        <v>15</v>
      </c>
      <c r="D139" s="43">
        <v>200000</v>
      </c>
      <c r="E139" s="43">
        <v>200000</v>
      </c>
      <c r="F139" s="43">
        <v>200000</v>
      </c>
      <c r="G139" s="43">
        <v>200000</v>
      </c>
      <c r="H139" s="43">
        <v>200000</v>
      </c>
      <c r="I139" s="43">
        <v>200000</v>
      </c>
      <c r="J139" s="43">
        <v>200000</v>
      </c>
      <c r="K139" s="43">
        <v>200000</v>
      </c>
      <c r="L139" s="43">
        <v>200000</v>
      </c>
      <c r="M139" s="43"/>
      <c r="N139" s="43"/>
      <c r="O139" s="43"/>
      <c r="P139" s="111">
        <f t="shared" si="1"/>
        <v>0</v>
      </c>
    </row>
    <row r="140" spans="1:17" ht="15" customHeight="1" x14ac:dyDescent="0.3">
      <c r="A140" s="163"/>
      <c r="B140" s="164"/>
      <c r="C140" s="69" t="s">
        <v>16</v>
      </c>
      <c r="D140" s="43">
        <v>1145000</v>
      </c>
      <c r="E140" s="43">
        <v>1120000</v>
      </c>
      <c r="F140" s="43">
        <v>1140000</v>
      </c>
      <c r="G140" s="43">
        <v>1140000</v>
      </c>
      <c r="H140" s="43">
        <v>1140000</v>
      </c>
      <c r="I140" s="43">
        <v>1125000</v>
      </c>
      <c r="J140" s="43">
        <v>1125000</v>
      </c>
      <c r="K140" s="43">
        <v>1125000</v>
      </c>
      <c r="L140" s="43">
        <v>1125000</v>
      </c>
      <c r="M140" s="43"/>
      <c r="N140" s="43"/>
      <c r="O140" s="43"/>
      <c r="P140" s="111">
        <f t="shared" si="1"/>
        <v>0</v>
      </c>
    </row>
    <row r="141" spans="1:17" ht="15" customHeight="1" x14ac:dyDescent="0.3">
      <c r="A141" s="156"/>
      <c r="B141" s="162"/>
      <c r="C141" s="69" t="s">
        <v>46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/>
      <c r="N141" s="43"/>
      <c r="O141" s="43"/>
      <c r="P141" s="111">
        <f t="shared" ref="P141" si="2">12*O141</f>
        <v>0</v>
      </c>
    </row>
    <row r="142" spans="1:17" ht="15" customHeight="1" x14ac:dyDescent="0.3">
      <c r="A142" s="155">
        <v>63</v>
      </c>
      <c r="B142" s="161" t="s">
        <v>58</v>
      </c>
      <c r="C142" s="69" t="s">
        <v>15</v>
      </c>
      <c r="D142" s="43">
        <v>236225</v>
      </c>
      <c r="E142" s="43">
        <v>236225</v>
      </c>
      <c r="F142" s="43">
        <v>236225</v>
      </c>
      <c r="G142" s="43">
        <v>236225</v>
      </c>
      <c r="H142" s="43">
        <v>226500</v>
      </c>
      <c r="I142" s="43">
        <v>257650</v>
      </c>
      <c r="J142" s="43">
        <v>341775</v>
      </c>
      <c r="K142" s="43">
        <v>257650</v>
      </c>
      <c r="L142" s="43">
        <v>274000</v>
      </c>
      <c r="M142" s="43"/>
      <c r="N142" s="43"/>
      <c r="O142" s="43"/>
      <c r="P142" s="111">
        <f>SUM(P106:P141)</f>
        <v>0</v>
      </c>
    </row>
    <row r="143" spans="1:17" ht="15" customHeight="1" x14ac:dyDescent="0.3">
      <c r="A143" s="163"/>
      <c r="B143" s="164"/>
      <c r="C143" s="69" t="s">
        <v>16</v>
      </c>
      <c r="D143" s="43">
        <v>665000</v>
      </c>
      <c r="E143" s="43">
        <v>665000</v>
      </c>
      <c r="F143" s="43">
        <v>665000</v>
      </c>
      <c r="G143" s="43">
        <v>665000</v>
      </c>
      <c r="H143" s="43">
        <v>640000</v>
      </c>
      <c r="I143" s="43">
        <v>715000</v>
      </c>
      <c r="J143" s="43">
        <v>655875</v>
      </c>
      <c r="K143" s="43">
        <v>715000</v>
      </c>
      <c r="L143" s="43">
        <v>755000</v>
      </c>
      <c r="M143" s="43"/>
      <c r="N143" s="43"/>
      <c r="O143" s="43"/>
    </row>
    <row r="144" spans="1:17" ht="15" customHeight="1" x14ac:dyDescent="0.3">
      <c r="A144" s="156"/>
      <c r="B144" s="162"/>
      <c r="C144" s="69" t="s">
        <v>46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/>
      <c r="N144" s="43"/>
      <c r="O144" s="43"/>
    </row>
    <row r="145" spans="1:15" ht="15" customHeight="1" x14ac:dyDescent="0.3">
      <c r="A145" s="155">
        <v>64</v>
      </c>
      <c r="B145" s="161" t="s">
        <v>59</v>
      </c>
      <c r="C145" s="69" t="s">
        <v>15</v>
      </c>
      <c r="D145" s="43">
        <v>1800000</v>
      </c>
      <c r="E145" s="43">
        <v>1800000</v>
      </c>
      <c r="F145" s="43">
        <v>1800000</v>
      </c>
      <c r="G145" s="43">
        <v>1800000</v>
      </c>
      <c r="H145" s="43">
        <v>1800000</v>
      </c>
      <c r="I145" s="43">
        <v>1800000</v>
      </c>
      <c r="J145" s="43">
        <v>1750000</v>
      </c>
      <c r="K145" s="43">
        <v>1750000</v>
      </c>
      <c r="L145" s="43">
        <v>0</v>
      </c>
      <c r="M145" s="43"/>
      <c r="N145" s="43"/>
      <c r="O145" s="43"/>
    </row>
    <row r="146" spans="1:15" ht="15" customHeight="1" x14ac:dyDescent="0.3">
      <c r="A146" s="163"/>
      <c r="B146" s="164"/>
      <c r="C146" s="69" t="s">
        <v>16</v>
      </c>
      <c r="D146" s="43">
        <v>573750</v>
      </c>
      <c r="E146" s="43">
        <v>573750</v>
      </c>
      <c r="F146" s="43">
        <v>573750</v>
      </c>
      <c r="G146" s="43">
        <v>573750</v>
      </c>
      <c r="H146" s="43">
        <v>686250</v>
      </c>
      <c r="I146" s="43">
        <v>686250</v>
      </c>
      <c r="J146" s="43">
        <v>562500</v>
      </c>
      <c r="K146" s="43">
        <v>562500</v>
      </c>
      <c r="L146" s="43">
        <v>0</v>
      </c>
      <c r="M146" s="43"/>
      <c r="N146" s="43"/>
      <c r="O146" s="43"/>
    </row>
    <row r="147" spans="1:15" ht="15" customHeight="1" x14ac:dyDescent="0.3">
      <c r="A147" s="156"/>
      <c r="B147" s="162"/>
      <c r="C147" s="69" t="s">
        <v>46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/>
      <c r="N147" s="43"/>
      <c r="O147" s="43"/>
    </row>
    <row r="148" spans="1:15" ht="15" customHeight="1" x14ac:dyDescent="0.3">
      <c r="A148" s="155">
        <v>65</v>
      </c>
      <c r="B148" s="161" t="s">
        <v>60</v>
      </c>
      <c r="C148" s="69" t="s">
        <v>15</v>
      </c>
      <c r="D148" s="43">
        <v>1109250</v>
      </c>
      <c r="E148" s="43">
        <v>1109250</v>
      </c>
      <c r="F148" s="43">
        <v>1059250</v>
      </c>
      <c r="G148" s="43">
        <v>1009250</v>
      </c>
      <c r="H148" s="43">
        <v>1009250</v>
      </c>
      <c r="I148" s="43">
        <v>1009250</v>
      </c>
      <c r="J148" s="43">
        <v>1009250</v>
      </c>
      <c r="K148" s="43">
        <v>1009250</v>
      </c>
      <c r="L148" s="43">
        <v>1009250</v>
      </c>
      <c r="M148" s="43"/>
      <c r="N148" s="43"/>
      <c r="O148" s="43"/>
    </row>
    <row r="149" spans="1:15" ht="15" customHeight="1" x14ac:dyDescent="0.3">
      <c r="A149" s="163"/>
      <c r="B149" s="164"/>
      <c r="C149" s="69" t="s">
        <v>16</v>
      </c>
      <c r="D149" s="43">
        <v>515000</v>
      </c>
      <c r="E149" s="43">
        <v>515000</v>
      </c>
      <c r="F149" s="43">
        <v>495000</v>
      </c>
      <c r="G149" s="43">
        <v>495000</v>
      </c>
      <c r="H149" s="43">
        <v>495000</v>
      </c>
      <c r="I149" s="43">
        <v>470000</v>
      </c>
      <c r="J149" s="43">
        <v>470000</v>
      </c>
      <c r="K149" s="43">
        <v>470000</v>
      </c>
      <c r="L149" s="43">
        <v>475000</v>
      </c>
      <c r="M149" s="43"/>
      <c r="N149" s="43"/>
      <c r="O149" s="43"/>
    </row>
    <row r="150" spans="1:15" ht="15" customHeight="1" x14ac:dyDescent="0.3">
      <c r="A150" s="156"/>
      <c r="B150" s="162"/>
      <c r="C150" s="69" t="s">
        <v>46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/>
      <c r="N150" s="43"/>
      <c r="O150" s="43"/>
    </row>
    <row r="151" spans="1:15" ht="15" customHeight="1" x14ac:dyDescent="0.3">
      <c r="A151" s="155">
        <v>66</v>
      </c>
      <c r="B151" s="161" t="s">
        <v>61</v>
      </c>
      <c r="C151" s="69" t="s">
        <v>15</v>
      </c>
      <c r="D151" s="43">
        <v>2350000</v>
      </c>
      <c r="E151" s="43">
        <v>2350000</v>
      </c>
      <c r="F151" s="43">
        <v>2300000</v>
      </c>
      <c r="G151" s="43">
        <v>2250000</v>
      </c>
      <c r="H151" s="43">
        <v>2300000</v>
      </c>
      <c r="I151" s="43">
        <f>2250000+1400000</f>
        <v>3650000</v>
      </c>
      <c r="J151" s="43">
        <v>2200000</v>
      </c>
      <c r="K151" s="43">
        <v>2300000</v>
      </c>
      <c r="L151" s="43">
        <v>2250000</v>
      </c>
      <c r="M151" s="43"/>
      <c r="N151" s="43"/>
      <c r="O151" s="43"/>
    </row>
    <row r="152" spans="1:15" ht="15" customHeight="1" x14ac:dyDescent="0.3">
      <c r="A152" s="163"/>
      <c r="B152" s="164"/>
      <c r="C152" s="69" t="s">
        <v>16</v>
      </c>
      <c r="D152" s="43">
        <v>1050000</v>
      </c>
      <c r="E152" s="43">
        <v>1030000</v>
      </c>
      <c r="F152" s="43">
        <v>1010000</v>
      </c>
      <c r="G152" s="43">
        <v>985000</v>
      </c>
      <c r="H152" s="43">
        <v>1005000</v>
      </c>
      <c r="I152" s="43">
        <f>980000+608000</f>
        <v>1588000</v>
      </c>
      <c r="J152" s="43">
        <v>955000</v>
      </c>
      <c r="K152" s="43">
        <v>995000</v>
      </c>
      <c r="L152" s="43">
        <v>975000</v>
      </c>
      <c r="M152" s="43"/>
      <c r="N152" s="43"/>
      <c r="O152" s="43"/>
    </row>
    <row r="153" spans="1:15" ht="15" customHeight="1" x14ac:dyDescent="0.3">
      <c r="A153" s="156"/>
      <c r="B153" s="162"/>
      <c r="C153" s="69" t="s">
        <v>46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/>
      <c r="N153" s="43"/>
      <c r="O153" s="43"/>
    </row>
    <row r="154" spans="1:15" ht="15" customHeight="1" x14ac:dyDescent="0.3">
      <c r="A154" s="155">
        <v>67</v>
      </c>
      <c r="B154" s="161" t="s">
        <v>62</v>
      </c>
      <c r="C154" s="69" t="s">
        <v>15</v>
      </c>
      <c r="D154" s="43">
        <v>1150000</v>
      </c>
      <c r="E154" s="43">
        <v>1150000</v>
      </c>
      <c r="F154" s="43">
        <v>1100000</v>
      </c>
      <c r="G154" s="43">
        <v>1000000</v>
      </c>
      <c r="H154" s="43">
        <v>1000000</v>
      </c>
      <c r="I154" s="43">
        <v>1000000</v>
      </c>
      <c r="J154" s="43">
        <v>1000000</v>
      </c>
      <c r="K154" s="43">
        <v>1000000</v>
      </c>
      <c r="L154" s="43">
        <v>1000000</v>
      </c>
      <c r="M154" s="43"/>
      <c r="N154" s="43"/>
      <c r="O154" s="43"/>
    </row>
    <row r="155" spans="1:15" ht="15" customHeight="1" x14ac:dyDescent="0.3">
      <c r="A155" s="163"/>
      <c r="B155" s="164"/>
      <c r="C155" s="69" t="s">
        <v>16</v>
      </c>
      <c r="D155" s="43">
        <v>480000</v>
      </c>
      <c r="E155" s="43">
        <v>485000</v>
      </c>
      <c r="F155" s="43">
        <v>450000</v>
      </c>
      <c r="G155" s="43">
        <v>410000</v>
      </c>
      <c r="H155" s="43">
        <v>410000</v>
      </c>
      <c r="I155" s="43">
        <v>415000</v>
      </c>
      <c r="J155" s="43">
        <v>415000</v>
      </c>
      <c r="K155" s="43">
        <v>415000</v>
      </c>
      <c r="L155" s="43">
        <v>415000</v>
      </c>
      <c r="M155" s="43"/>
      <c r="N155" s="43"/>
      <c r="O155" s="43"/>
    </row>
    <row r="156" spans="1:15" ht="15" customHeight="1" x14ac:dyDescent="0.3">
      <c r="A156" s="156"/>
      <c r="B156" s="162"/>
      <c r="C156" s="69" t="s">
        <v>46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/>
      <c r="N156" s="43"/>
      <c r="O156" s="43"/>
    </row>
    <row r="157" spans="1:15" ht="15" customHeight="1" x14ac:dyDescent="0.3">
      <c r="A157" s="155">
        <v>68</v>
      </c>
      <c r="B157" s="161" t="s">
        <v>63</v>
      </c>
      <c r="C157" s="69" t="s">
        <v>15</v>
      </c>
      <c r="D157" s="43">
        <v>1400000</v>
      </c>
      <c r="E157" s="43">
        <v>1400000</v>
      </c>
      <c r="F157" s="43">
        <v>1400000</v>
      </c>
      <c r="G157" s="43">
        <v>1400000</v>
      </c>
      <c r="H157" s="43">
        <v>1400000</v>
      </c>
      <c r="I157" s="43">
        <v>1400000</v>
      </c>
      <c r="J157" s="43">
        <v>1400000</v>
      </c>
      <c r="K157" s="43">
        <v>1400000</v>
      </c>
      <c r="L157" s="43">
        <v>1500000</v>
      </c>
      <c r="M157" s="43"/>
      <c r="N157" s="43"/>
      <c r="O157" s="43"/>
    </row>
    <row r="158" spans="1:15" ht="15" customHeight="1" x14ac:dyDescent="0.3">
      <c r="A158" s="163"/>
      <c r="B158" s="164"/>
      <c r="C158" s="69" t="s">
        <v>16</v>
      </c>
      <c r="D158" s="43">
        <v>592500</v>
      </c>
      <c r="E158" s="43">
        <v>592500</v>
      </c>
      <c r="F158" s="43">
        <v>592500</v>
      </c>
      <c r="G158" s="43">
        <v>592500</v>
      </c>
      <c r="H158" s="43">
        <v>592500</v>
      </c>
      <c r="I158" s="43">
        <v>592500</v>
      </c>
      <c r="J158" s="43">
        <v>600000</v>
      </c>
      <c r="K158" s="43">
        <v>592000</v>
      </c>
      <c r="L158" s="43">
        <v>603000</v>
      </c>
      <c r="M158" s="43"/>
      <c r="N158" s="43"/>
      <c r="O158" s="43"/>
    </row>
    <row r="159" spans="1:15" ht="15" customHeight="1" x14ac:dyDescent="0.3">
      <c r="A159" s="156"/>
      <c r="B159" s="162"/>
      <c r="C159" s="69" t="s">
        <v>46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/>
      <c r="N159" s="43"/>
      <c r="O159" s="43"/>
    </row>
    <row r="160" spans="1:15" ht="15" customHeight="1" x14ac:dyDescent="0.3">
      <c r="A160" s="155">
        <v>69</v>
      </c>
      <c r="B160" s="161" t="s">
        <v>64</v>
      </c>
      <c r="C160" s="69" t="s">
        <v>15</v>
      </c>
      <c r="D160" s="43">
        <v>329050</v>
      </c>
      <c r="E160" s="43">
        <v>329050</v>
      </c>
      <c r="F160" s="43">
        <v>319325</v>
      </c>
      <c r="G160" s="43">
        <v>309600</v>
      </c>
      <c r="H160" s="43">
        <v>290150</v>
      </c>
      <c r="I160" s="43">
        <v>290150</v>
      </c>
      <c r="J160" s="43">
        <v>280425</v>
      </c>
      <c r="K160" s="43">
        <v>280425</v>
      </c>
      <c r="L160" s="118">
        <v>269975</v>
      </c>
      <c r="M160" s="118"/>
      <c r="N160" s="118"/>
      <c r="O160" s="43"/>
    </row>
    <row r="161" spans="1:15" ht="15" customHeight="1" x14ac:dyDescent="0.3">
      <c r="A161" s="163"/>
      <c r="B161" s="164"/>
      <c r="C161" s="69" t="s">
        <v>16</v>
      </c>
      <c r="D161" s="43">
        <v>870000</v>
      </c>
      <c r="E161" s="43">
        <v>870000</v>
      </c>
      <c r="F161" s="43">
        <v>845000</v>
      </c>
      <c r="G161" s="43">
        <v>820000</v>
      </c>
      <c r="H161" s="43">
        <v>770000</v>
      </c>
      <c r="I161" s="43">
        <v>770000</v>
      </c>
      <c r="J161" s="43">
        <v>810000</v>
      </c>
      <c r="K161" s="43">
        <v>810000</v>
      </c>
      <c r="L161" s="43">
        <v>760000</v>
      </c>
      <c r="M161" s="118"/>
      <c r="N161" s="118"/>
      <c r="O161" s="43"/>
    </row>
    <row r="162" spans="1:15" ht="15" customHeight="1" x14ac:dyDescent="0.3">
      <c r="A162" s="156"/>
      <c r="B162" s="162"/>
      <c r="C162" s="69" t="s">
        <v>46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118"/>
      <c r="N162" s="118"/>
      <c r="O162" s="43"/>
    </row>
    <row r="163" spans="1:15" ht="15" customHeight="1" x14ac:dyDescent="0.3">
      <c r="A163" s="155">
        <v>70</v>
      </c>
      <c r="B163" s="161" t="s">
        <v>65</v>
      </c>
      <c r="C163" s="69" t="s">
        <v>15</v>
      </c>
      <c r="D163" s="43">
        <v>600000</v>
      </c>
      <c r="E163" s="43">
        <v>600000</v>
      </c>
      <c r="F163" s="43">
        <v>600000</v>
      </c>
      <c r="G163" s="43">
        <v>700000</v>
      </c>
      <c r="H163" s="43">
        <v>600000</v>
      </c>
      <c r="I163" s="43">
        <v>700000</v>
      </c>
      <c r="J163" s="43">
        <v>700000</v>
      </c>
      <c r="K163" s="43">
        <v>700000</v>
      </c>
      <c r="L163" s="43">
        <v>650000</v>
      </c>
      <c r="M163" s="118"/>
      <c r="N163" s="118"/>
      <c r="O163" s="43"/>
    </row>
    <row r="164" spans="1:15" ht="15" customHeight="1" x14ac:dyDescent="0.3">
      <c r="A164" s="163"/>
      <c r="B164" s="164"/>
      <c r="C164" s="69" t="s">
        <v>16</v>
      </c>
      <c r="D164" s="43">
        <v>536250</v>
      </c>
      <c r="E164" s="43">
        <v>548750</v>
      </c>
      <c r="F164" s="43">
        <v>548750</v>
      </c>
      <c r="G164" s="43">
        <v>551250</v>
      </c>
      <c r="H164" s="43">
        <v>551250</v>
      </c>
      <c r="I164" s="43">
        <v>566250</v>
      </c>
      <c r="J164" s="43">
        <v>566250</v>
      </c>
      <c r="K164" s="43">
        <v>566250</v>
      </c>
      <c r="L164" s="43">
        <v>547500</v>
      </c>
      <c r="M164" s="43"/>
      <c r="N164" s="43"/>
      <c r="O164" s="43"/>
    </row>
    <row r="165" spans="1:15" ht="15" customHeight="1" x14ac:dyDescent="0.3">
      <c r="A165" s="156"/>
      <c r="B165" s="162"/>
      <c r="C165" s="69" t="s">
        <v>46</v>
      </c>
      <c r="D165" s="43">
        <v>20000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/>
      <c r="N165" s="43"/>
      <c r="O165" s="43"/>
    </row>
    <row r="166" spans="1:15" ht="15" customHeight="1" x14ac:dyDescent="0.3">
      <c r="A166" s="155">
        <v>71</v>
      </c>
      <c r="B166" s="161" t="s">
        <v>66</v>
      </c>
      <c r="C166" s="69" t="s">
        <v>15</v>
      </c>
      <c r="D166" s="43">
        <v>1350000</v>
      </c>
      <c r="E166" s="43">
        <v>1350000</v>
      </c>
      <c r="F166" s="43">
        <v>1350000</v>
      </c>
      <c r="G166" s="43">
        <v>1300000</v>
      </c>
      <c r="H166" s="43">
        <v>1300000</v>
      </c>
      <c r="I166" s="43">
        <v>1300000</v>
      </c>
      <c r="J166" s="43">
        <v>1300000</v>
      </c>
      <c r="K166" s="43">
        <v>1250000</v>
      </c>
      <c r="L166" s="43">
        <v>1250000</v>
      </c>
      <c r="M166" s="43"/>
      <c r="N166" s="43"/>
      <c r="O166" s="43"/>
    </row>
    <row r="167" spans="1:15" ht="15" customHeight="1" x14ac:dyDescent="0.3">
      <c r="A167" s="163"/>
      <c r="B167" s="164"/>
      <c r="C167" s="69" t="s">
        <v>16</v>
      </c>
      <c r="D167" s="43">
        <v>595000</v>
      </c>
      <c r="E167" s="43">
        <v>595000</v>
      </c>
      <c r="F167" s="43">
        <v>595000</v>
      </c>
      <c r="G167" s="43">
        <v>570000</v>
      </c>
      <c r="H167" s="43">
        <v>570000</v>
      </c>
      <c r="I167" s="43">
        <v>570000</v>
      </c>
      <c r="J167" s="43">
        <v>570000</v>
      </c>
      <c r="K167" s="43">
        <v>545000</v>
      </c>
      <c r="L167" s="43">
        <v>545000</v>
      </c>
      <c r="M167" s="43"/>
      <c r="N167" s="43"/>
      <c r="O167" s="43"/>
    </row>
    <row r="168" spans="1:15" ht="15" customHeight="1" x14ac:dyDescent="0.3">
      <c r="A168" s="156"/>
      <c r="B168" s="162"/>
      <c r="C168" s="69" t="s">
        <v>46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/>
      <c r="N168" s="43"/>
      <c r="O168" s="43"/>
    </row>
    <row r="169" spans="1:15" ht="15" customHeight="1" x14ac:dyDescent="0.3">
      <c r="A169" s="155">
        <v>72</v>
      </c>
      <c r="B169" s="161" t="s">
        <v>67</v>
      </c>
      <c r="C169" s="69" t="s">
        <v>15</v>
      </c>
      <c r="D169" s="43">
        <v>650000</v>
      </c>
      <c r="E169" s="43">
        <v>650000</v>
      </c>
      <c r="F169" s="43">
        <v>600000</v>
      </c>
      <c r="G169" s="43">
        <v>600000</v>
      </c>
      <c r="H169" s="43">
        <v>600000</v>
      </c>
      <c r="I169" s="43">
        <v>550000</v>
      </c>
      <c r="J169" s="43">
        <v>500000</v>
      </c>
      <c r="K169" s="43">
        <v>450000</v>
      </c>
      <c r="L169" s="43">
        <v>400000</v>
      </c>
      <c r="M169" s="43"/>
      <c r="N169" s="43"/>
      <c r="O169" s="115"/>
    </row>
    <row r="170" spans="1:15" ht="15" customHeight="1" x14ac:dyDescent="0.3">
      <c r="A170" s="163"/>
      <c r="B170" s="164"/>
      <c r="C170" s="69" t="s">
        <v>16</v>
      </c>
      <c r="D170" s="43">
        <v>487000</v>
      </c>
      <c r="E170" s="43">
        <v>487500</v>
      </c>
      <c r="F170" s="43">
        <v>431500</v>
      </c>
      <c r="G170" s="43">
        <v>431500</v>
      </c>
      <c r="H170" s="43">
        <v>431500</v>
      </c>
      <c r="I170" s="43">
        <v>450000</v>
      </c>
      <c r="J170" s="43">
        <v>431250</v>
      </c>
      <c r="K170" s="43">
        <v>442500</v>
      </c>
      <c r="L170" s="43">
        <v>423750</v>
      </c>
      <c r="M170" s="43"/>
      <c r="N170" s="43"/>
      <c r="O170" s="115"/>
    </row>
    <row r="171" spans="1:15" ht="15" customHeight="1" x14ac:dyDescent="0.3">
      <c r="A171" s="156"/>
      <c r="B171" s="162"/>
      <c r="C171" s="69" t="s">
        <v>46</v>
      </c>
      <c r="D171" s="43">
        <v>0</v>
      </c>
      <c r="E171" s="43">
        <v>0</v>
      </c>
      <c r="F171" s="43" t="s">
        <v>226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/>
      <c r="N171" s="43"/>
      <c r="O171" s="43"/>
    </row>
    <row r="172" spans="1:15" ht="15" customHeight="1" x14ac:dyDescent="0.3">
      <c r="A172" s="155">
        <v>73</v>
      </c>
      <c r="B172" s="161" t="s">
        <v>68</v>
      </c>
      <c r="C172" s="69" t="s">
        <v>15</v>
      </c>
      <c r="D172" s="43">
        <v>570000</v>
      </c>
      <c r="E172" s="43">
        <v>570000</v>
      </c>
      <c r="F172" s="43">
        <v>765000</v>
      </c>
      <c r="G172" s="43">
        <v>765000</v>
      </c>
      <c r="H172" s="43">
        <v>765000</v>
      </c>
      <c r="I172" s="43">
        <v>765000</v>
      </c>
      <c r="J172" s="43">
        <v>765000</v>
      </c>
      <c r="K172" s="43">
        <v>765000</v>
      </c>
      <c r="L172" s="43">
        <v>765000</v>
      </c>
      <c r="M172" s="43"/>
      <c r="N172" s="43"/>
      <c r="O172" s="43"/>
    </row>
    <row r="173" spans="1:15" ht="15" customHeight="1" x14ac:dyDescent="0.3">
      <c r="A173" s="163"/>
      <c r="B173" s="164"/>
      <c r="C173" s="69" t="s">
        <v>16</v>
      </c>
      <c r="D173" s="43">
        <v>620450</v>
      </c>
      <c r="E173" s="43">
        <v>620450</v>
      </c>
      <c r="F173" s="43">
        <v>293125</v>
      </c>
      <c r="G173" s="43">
        <v>293125</v>
      </c>
      <c r="H173" s="43">
        <v>293125</v>
      </c>
      <c r="I173" s="43">
        <v>293125</v>
      </c>
      <c r="J173" s="43">
        <v>293125</v>
      </c>
      <c r="K173" s="43">
        <v>293125</v>
      </c>
      <c r="L173" s="43">
        <v>293125</v>
      </c>
      <c r="M173" s="43"/>
      <c r="N173" s="43"/>
      <c r="O173" s="43"/>
    </row>
    <row r="174" spans="1:15" ht="15" customHeight="1" x14ac:dyDescent="0.3">
      <c r="A174" s="156"/>
      <c r="B174" s="162"/>
      <c r="C174" s="69" t="s">
        <v>46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/>
      <c r="N174" s="43"/>
      <c r="O174" s="43"/>
    </row>
    <row r="175" spans="1:15" ht="15" customHeight="1" x14ac:dyDescent="0.3">
      <c r="A175" s="155">
        <v>74</v>
      </c>
      <c r="B175" s="161" t="s">
        <v>69</v>
      </c>
      <c r="C175" s="69" t="s">
        <v>15</v>
      </c>
      <c r="D175" s="43">
        <v>1750000</v>
      </c>
      <c r="E175" s="43">
        <v>1700000</v>
      </c>
      <c r="F175" s="43">
        <v>1700000</v>
      </c>
      <c r="G175" s="69">
        <v>1700000</v>
      </c>
      <c r="H175" s="69">
        <v>1700000</v>
      </c>
      <c r="I175" s="43">
        <v>1900000</v>
      </c>
      <c r="J175" s="43">
        <v>1900000</v>
      </c>
      <c r="K175" s="43">
        <v>1900000</v>
      </c>
      <c r="L175" s="43">
        <v>0</v>
      </c>
      <c r="M175" s="43"/>
      <c r="N175" s="43"/>
      <c r="O175" s="43"/>
    </row>
    <row r="176" spans="1:15" ht="15" customHeight="1" x14ac:dyDescent="0.3">
      <c r="A176" s="163"/>
      <c r="B176" s="164"/>
      <c r="C176" s="69" t="s">
        <v>16</v>
      </c>
      <c r="D176" s="43">
        <v>380000</v>
      </c>
      <c r="E176" s="43">
        <v>370000</v>
      </c>
      <c r="F176" s="43">
        <v>400000</v>
      </c>
      <c r="G176" s="69">
        <v>400000</v>
      </c>
      <c r="H176" s="69">
        <v>400000</v>
      </c>
      <c r="I176" s="43">
        <v>400000</v>
      </c>
      <c r="J176" s="43">
        <v>600000</v>
      </c>
      <c r="K176" s="43">
        <v>400000</v>
      </c>
      <c r="L176" s="43">
        <v>0</v>
      </c>
      <c r="M176" s="43"/>
      <c r="N176" s="43"/>
      <c r="O176" s="43"/>
    </row>
    <row r="177" spans="1:15" ht="15" customHeight="1" x14ac:dyDescent="0.3">
      <c r="A177" s="156"/>
      <c r="B177" s="162"/>
      <c r="C177" s="69" t="s">
        <v>46</v>
      </c>
      <c r="D177" s="43">
        <v>0</v>
      </c>
      <c r="E177" s="43">
        <v>200000</v>
      </c>
      <c r="F177" s="43">
        <v>200000</v>
      </c>
      <c r="G177" s="69">
        <v>200000</v>
      </c>
      <c r="H177" s="69">
        <v>200000</v>
      </c>
      <c r="I177" s="43">
        <v>200000</v>
      </c>
      <c r="J177" s="43">
        <v>0</v>
      </c>
      <c r="K177" s="43">
        <v>200000</v>
      </c>
      <c r="L177" s="43">
        <v>0</v>
      </c>
      <c r="M177" s="43"/>
      <c r="N177" s="43"/>
      <c r="O177" s="43"/>
    </row>
    <row r="178" spans="1:15" ht="15" customHeight="1" x14ac:dyDescent="0.3">
      <c r="A178" s="155">
        <v>75</v>
      </c>
      <c r="B178" s="161" t="s">
        <v>70</v>
      </c>
      <c r="C178" s="69" t="s">
        <v>15</v>
      </c>
      <c r="D178" s="43">
        <v>830000</v>
      </c>
      <c r="E178" s="43">
        <v>830000</v>
      </c>
      <c r="F178" s="43">
        <v>805000</v>
      </c>
      <c r="G178" s="43">
        <v>780000</v>
      </c>
      <c r="H178" s="43">
        <v>780000</v>
      </c>
      <c r="I178" s="43">
        <v>770000</v>
      </c>
      <c r="J178" s="43">
        <v>770000</v>
      </c>
      <c r="K178" s="43">
        <v>770000</v>
      </c>
      <c r="L178" s="43">
        <v>770000</v>
      </c>
      <c r="M178" s="43"/>
      <c r="N178" s="43"/>
      <c r="O178" s="43"/>
    </row>
    <row r="179" spans="1:15" ht="15" customHeight="1" x14ac:dyDescent="0.3">
      <c r="A179" s="163"/>
      <c r="B179" s="165"/>
      <c r="C179" s="69" t="s">
        <v>16</v>
      </c>
      <c r="D179" s="43">
        <v>1312500</v>
      </c>
      <c r="E179" s="43">
        <v>1312500</v>
      </c>
      <c r="F179" s="43">
        <v>1275000</v>
      </c>
      <c r="G179" s="43">
        <v>1237500</v>
      </c>
      <c r="H179" s="43">
        <v>1237500</v>
      </c>
      <c r="I179" s="43">
        <v>1237500</v>
      </c>
      <c r="J179" s="43">
        <v>1237500</v>
      </c>
      <c r="K179" s="43">
        <v>1237500</v>
      </c>
      <c r="L179" s="43">
        <v>1237500</v>
      </c>
      <c r="M179" s="43"/>
      <c r="N179" s="43"/>
      <c r="O179" s="43"/>
    </row>
    <row r="180" spans="1:15" ht="15" customHeight="1" x14ac:dyDescent="0.3">
      <c r="A180" s="156"/>
      <c r="B180" s="166"/>
      <c r="C180" s="69" t="s">
        <v>46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/>
      <c r="N180" s="43"/>
      <c r="O180" s="43"/>
    </row>
    <row r="181" spans="1:15" ht="15" customHeight="1" x14ac:dyDescent="0.3">
      <c r="A181" s="155">
        <v>76</v>
      </c>
      <c r="B181" s="161" t="s">
        <v>71</v>
      </c>
      <c r="C181" s="69" t="s">
        <v>15</v>
      </c>
      <c r="D181" s="43">
        <v>1150000</v>
      </c>
      <c r="E181" s="43">
        <v>1150000</v>
      </c>
      <c r="F181" s="43">
        <v>1150000</v>
      </c>
      <c r="G181" s="43">
        <v>1150000</v>
      </c>
      <c r="H181" s="43">
        <v>1150000</v>
      </c>
      <c r="I181" s="43">
        <v>1150000</v>
      </c>
      <c r="J181" s="43">
        <v>1200000</v>
      </c>
      <c r="K181" s="43">
        <v>1150000</v>
      </c>
      <c r="L181" s="43">
        <v>1150000</v>
      </c>
      <c r="M181" s="43"/>
      <c r="N181" s="43"/>
      <c r="O181" s="43"/>
    </row>
    <row r="182" spans="1:15" ht="15" customHeight="1" x14ac:dyDescent="0.3">
      <c r="A182" s="163"/>
      <c r="B182" s="164"/>
      <c r="C182" s="69" t="s">
        <v>16</v>
      </c>
      <c r="D182" s="43">
        <v>505000</v>
      </c>
      <c r="E182" s="43">
        <v>505000</v>
      </c>
      <c r="F182" s="43">
        <v>505000</v>
      </c>
      <c r="G182" s="43">
        <v>505000</v>
      </c>
      <c r="H182" s="43">
        <v>505000</v>
      </c>
      <c r="I182" s="43">
        <v>505000</v>
      </c>
      <c r="J182" s="43">
        <v>525000</v>
      </c>
      <c r="K182" s="43">
        <v>500000</v>
      </c>
      <c r="L182" s="43">
        <v>455000</v>
      </c>
      <c r="M182" s="43"/>
      <c r="N182" s="43"/>
      <c r="O182" s="43"/>
    </row>
    <row r="183" spans="1:15" ht="15" customHeight="1" x14ac:dyDescent="0.3">
      <c r="A183" s="156"/>
      <c r="B183" s="162"/>
      <c r="C183" s="69" t="s">
        <v>46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/>
      <c r="N183" s="43"/>
      <c r="O183" s="43"/>
    </row>
    <row r="184" spans="1:15" ht="15" customHeight="1" x14ac:dyDescent="0.3">
      <c r="A184" s="155">
        <v>77</v>
      </c>
      <c r="B184" s="161" t="s">
        <v>72</v>
      </c>
      <c r="C184" s="69" t="s">
        <v>15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/>
      <c r="N184" s="43"/>
      <c r="O184" s="43"/>
    </row>
    <row r="185" spans="1:15" ht="15" customHeight="1" x14ac:dyDescent="0.3">
      <c r="A185" s="163"/>
      <c r="B185" s="164"/>
      <c r="C185" s="69" t="s">
        <v>16</v>
      </c>
      <c r="D185" s="43">
        <v>100000</v>
      </c>
      <c r="E185" s="43">
        <v>50000</v>
      </c>
      <c r="F185" s="43">
        <v>50000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/>
      <c r="N185" s="43"/>
      <c r="O185" s="43"/>
    </row>
    <row r="186" spans="1:15" ht="15" customHeight="1" x14ac:dyDescent="0.3">
      <c r="A186" s="156"/>
      <c r="B186" s="162"/>
      <c r="C186" s="69" t="s">
        <v>46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/>
      <c r="N186" s="43"/>
      <c r="O186" s="43"/>
    </row>
    <row r="187" spans="1:15" ht="15" customHeight="1" x14ac:dyDescent="0.3">
      <c r="A187" s="155">
        <v>78</v>
      </c>
      <c r="B187" s="141"/>
      <c r="C187" s="69" t="s">
        <v>15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/>
      <c r="N187" s="43"/>
      <c r="O187" s="43"/>
    </row>
    <row r="188" spans="1:15" ht="15" customHeight="1" x14ac:dyDescent="0.3">
      <c r="A188" s="163"/>
      <c r="B188" s="141" t="s">
        <v>241</v>
      </c>
      <c r="C188" s="69" t="s">
        <v>16</v>
      </c>
      <c r="D188" s="43">
        <v>100000</v>
      </c>
      <c r="E188" s="43">
        <v>100000</v>
      </c>
      <c r="F188" s="43">
        <v>100000</v>
      </c>
      <c r="G188" s="43">
        <v>100000</v>
      </c>
      <c r="H188" s="43">
        <v>100000</v>
      </c>
      <c r="I188" s="43">
        <v>100000</v>
      </c>
      <c r="J188" s="43">
        <v>0</v>
      </c>
      <c r="K188" s="43">
        <v>0</v>
      </c>
      <c r="L188" s="43">
        <v>0</v>
      </c>
      <c r="M188" s="43"/>
      <c r="N188" s="43"/>
      <c r="O188" s="43"/>
    </row>
    <row r="189" spans="1:15" ht="15" customHeight="1" x14ac:dyDescent="0.3">
      <c r="A189" s="156"/>
      <c r="B189" s="141"/>
      <c r="C189" s="69" t="s">
        <v>46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/>
      <c r="N189" s="43"/>
      <c r="O189" s="43"/>
    </row>
    <row r="190" spans="1:15" ht="15" customHeight="1" x14ac:dyDescent="0.3">
      <c r="A190" s="155">
        <v>79</v>
      </c>
      <c r="B190" s="161" t="s">
        <v>73</v>
      </c>
      <c r="C190" s="69" t="s">
        <v>15</v>
      </c>
      <c r="D190" s="43">
        <v>850000</v>
      </c>
      <c r="E190" s="43">
        <v>850000</v>
      </c>
      <c r="F190" s="43">
        <v>850000</v>
      </c>
      <c r="G190" s="43">
        <v>850000</v>
      </c>
      <c r="H190" s="43">
        <v>800000</v>
      </c>
      <c r="I190" s="43">
        <v>800000</v>
      </c>
      <c r="J190" s="43">
        <v>800000</v>
      </c>
      <c r="K190" s="43">
        <v>800000</v>
      </c>
      <c r="L190" s="43">
        <v>800000</v>
      </c>
      <c r="M190" s="118"/>
      <c r="N190" s="118"/>
      <c r="O190" s="43"/>
    </row>
    <row r="191" spans="1:15" ht="15" customHeight="1" x14ac:dyDescent="0.3">
      <c r="A191" s="163"/>
      <c r="B191" s="164"/>
      <c r="C191" s="69" t="s">
        <v>16</v>
      </c>
      <c r="D191" s="43">
        <v>375000</v>
      </c>
      <c r="E191" s="43">
        <v>375000</v>
      </c>
      <c r="F191" s="43">
        <v>375000</v>
      </c>
      <c r="G191" s="43">
        <v>375000</v>
      </c>
      <c r="H191" s="43">
        <v>350000</v>
      </c>
      <c r="I191" s="43">
        <v>350000</v>
      </c>
      <c r="J191" s="43">
        <v>350000</v>
      </c>
      <c r="K191" s="43">
        <v>350000</v>
      </c>
      <c r="L191" s="43">
        <v>350000</v>
      </c>
      <c r="M191" s="118"/>
      <c r="N191" s="118"/>
      <c r="O191" s="43"/>
    </row>
    <row r="192" spans="1:15" ht="15" customHeight="1" x14ac:dyDescent="0.3">
      <c r="A192" s="156"/>
      <c r="B192" s="162"/>
      <c r="C192" s="69" t="s">
        <v>46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118"/>
      <c r="N192" s="118"/>
      <c r="O192" s="43"/>
    </row>
    <row r="193" spans="1:15" ht="15" customHeight="1" x14ac:dyDescent="0.3">
      <c r="A193" s="155">
        <v>80</v>
      </c>
      <c r="B193" s="161" t="s">
        <v>74</v>
      </c>
      <c r="C193" s="69" t="s">
        <v>15</v>
      </c>
      <c r="D193" s="43">
        <f>143600+550000</f>
        <v>693600</v>
      </c>
      <c r="E193" s="43">
        <f>124000+550000</f>
        <v>674000</v>
      </c>
      <c r="F193" s="43">
        <f>124000+550000</f>
        <v>674000</v>
      </c>
      <c r="G193" s="43">
        <f>597000+124000</f>
        <v>721000</v>
      </c>
      <c r="H193" s="43">
        <f>597000+124000</f>
        <v>721000</v>
      </c>
      <c r="I193" s="43">
        <f>597000+128700</f>
        <v>725700</v>
      </c>
      <c r="J193" s="43">
        <v>128700</v>
      </c>
      <c r="K193" s="43">
        <v>128700</v>
      </c>
      <c r="L193" s="43">
        <v>120500</v>
      </c>
      <c r="M193" s="118"/>
      <c r="N193" s="118"/>
      <c r="O193" s="43"/>
    </row>
    <row r="194" spans="1:15" ht="15" customHeight="1" x14ac:dyDescent="0.3">
      <c r="A194" s="163"/>
      <c r="B194" s="164"/>
      <c r="C194" s="69" t="s">
        <v>16</v>
      </c>
      <c r="D194" s="43">
        <f>50000+280000</f>
        <v>330000</v>
      </c>
      <c r="E194" s="43">
        <f>240000+50000</f>
        <v>290000</v>
      </c>
      <c r="F194" s="43">
        <f>240000+50000</f>
        <v>290000</v>
      </c>
      <c r="G194" s="43">
        <v>240000</v>
      </c>
      <c r="H194" s="43">
        <v>240000</v>
      </c>
      <c r="I194" s="43">
        <f>40000+255000</f>
        <v>295000</v>
      </c>
      <c r="J194" s="43">
        <f>40000+255000</f>
        <v>295000</v>
      </c>
      <c r="K194" s="43">
        <f>30000+255000</f>
        <v>285000</v>
      </c>
      <c r="L194" s="43">
        <v>255000</v>
      </c>
      <c r="M194" s="118"/>
      <c r="N194" s="118"/>
      <c r="O194" s="43"/>
    </row>
    <row r="195" spans="1:15" ht="15" customHeight="1" x14ac:dyDescent="0.3">
      <c r="A195" s="156"/>
      <c r="B195" s="162"/>
      <c r="C195" s="69" t="s">
        <v>46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118"/>
      <c r="N195" s="118"/>
      <c r="O195" s="43"/>
    </row>
    <row r="196" spans="1:15" ht="15" customHeight="1" x14ac:dyDescent="0.3">
      <c r="A196" s="155">
        <v>81</v>
      </c>
      <c r="B196" s="161" t="s">
        <v>75</v>
      </c>
      <c r="C196" s="69" t="s">
        <v>15</v>
      </c>
      <c r="D196" s="43">
        <v>670000</v>
      </c>
      <c r="E196" s="43">
        <v>670000</v>
      </c>
      <c r="F196" s="43">
        <v>670000</v>
      </c>
      <c r="G196" s="43">
        <v>670000</v>
      </c>
      <c r="H196" s="43">
        <v>570000</v>
      </c>
      <c r="I196" s="43">
        <v>570000</v>
      </c>
      <c r="J196" s="43">
        <v>570000</v>
      </c>
      <c r="K196" s="43">
        <v>570000</v>
      </c>
      <c r="L196" s="43">
        <v>570000</v>
      </c>
      <c r="M196" s="118"/>
      <c r="N196" s="118"/>
      <c r="O196" s="43"/>
    </row>
    <row r="197" spans="1:15" ht="15" customHeight="1" x14ac:dyDescent="0.3">
      <c r="A197" s="163"/>
      <c r="B197" s="164"/>
      <c r="C197" s="69" t="s">
        <v>16</v>
      </c>
      <c r="D197" s="43">
        <v>185000</v>
      </c>
      <c r="E197" s="43">
        <v>185000</v>
      </c>
      <c r="F197" s="43">
        <v>185000</v>
      </c>
      <c r="G197" s="43">
        <v>185000</v>
      </c>
      <c r="H197" s="43">
        <v>160000</v>
      </c>
      <c r="I197" s="43">
        <v>160000</v>
      </c>
      <c r="J197" s="43">
        <v>160000</v>
      </c>
      <c r="K197" s="43">
        <v>160000</v>
      </c>
      <c r="L197" s="43">
        <v>160000</v>
      </c>
      <c r="M197" s="118"/>
      <c r="N197" s="118"/>
      <c r="O197" s="43"/>
    </row>
    <row r="198" spans="1:15" ht="15" customHeight="1" x14ac:dyDescent="0.3">
      <c r="A198" s="156"/>
      <c r="B198" s="162"/>
      <c r="C198" s="69" t="s">
        <v>46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118"/>
      <c r="N198" s="118"/>
      <c r="O198" s="43"/>
    </row>
    <row r="199" spans="1:15" ht="15" customHeight="1" x14ac:dyDescent="0.3">
      <c r="A199" s="155">
        <v>82</v>
      </c>
      <c r="B199" s="161" t="s">
        <v>76</v>
      </c>
      <c r="C199" s="69" t="s">
        <v>15</v>
      </c>
      <c r="D199" s="43">
        <v>396195</v>
      </c>
      <c r="E199" s="43">
        <v>396195</v>
      </c>
      <c r="F199" s="43">
        <v>396195</v>
      </c>
      <c r="G199" s="43">
        <v>396195</v>
      </c>
      <c r="H199" s="43">
        <v>396195</v>
      </c>
      <c r="I199" s="43">
        <v>473595</v>
      </c>
      <c r="J199" s="43">
        <v>473595</v>
      </c>
      <c r="K199" s="43">
        <v>492407.5</v>
      </c>
      <c r="L199" s="43">
        <v>492407.5</v>
      </c>
      <c r="M199" s="118"/>
      <c r="N199" s="118"/>
      <c r="O199" s="43"/>
    </row>
    <row r="200" spans="1:15" ht="16.5" customHeight="1" x14ac:dyDescent="0.3">
      <c r="A200" s="163"/>
      <c r="B200" s="164"/>
      <c r="C200" s="69" t="s">
        <v>16</v>
      </c>
      <c r="D200" s="43">
        <v>85000</v>
      </c>
      <c r="E200" s="43">
        <v>85000</v>
      </c>
      <c r="F200" s="43">
        <v>85000</v>
      </c>
      <c r="G200" s="43">
        <v>85000</v>
      </c>
      <c r="H200" s="43">
        <v>85000</v>
      </c>
      <c r="I200" s="43">
        <v>105000</v>
      </c>
      <c r="J200" s="43">
        <v>105000</v>
      </c>
      <c r="K200" s="43">
        <v>105000</v>
      </c>
      <c r="L200" s="43">
        <v>105000</v>
      </c>
      <c r="M200" s="43"/>
      <c r="N200" s="43"/>
      <c r="O200" s="43"/>
    </row>
    <row r="201" spans="1:15" ht="15" customHeight="1" x14ac:dyDescent="0.3">
      <c r="A201" s="156"/>
      <c r="B201" s="162"/>
      <c r="C201" s="69" t="s">
        <v>46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/>
      <c r="N201" s="43"/>
      <c r="O201" s="43"/>
    </row>
    <row r="202" spans="1:15" ht="15" customHeight="1" x14ac:dyDescent="0.3">
      <c r="A202" s="155">
        <v>83</v>
      </c>
      <c r="B202" s="161" t="s">
        <v>77</v>
      </c>
      <c r="C202" s="69" t="s">
        <v>15</v>
      </c>
      <c r="D202" s="43">
        <v>300000</v>
      </c>
      <c r="E202" s="43">
        <v>300000</v>
      </c>
      <c r="F202" s="43">
        <v>300000</v>
      </c>
      <c r="G202" s="43">
        <v>300000</v>
      </c>
      <c r="H202" s="43">
        <v>300000</v>
      </c>
      <c r="I202" s="43">
        <v>300000</v>
      </c>
      <c r="J202" s="43">
        <v>300000</v>
      </c>
      <c r="K202" s="43">
        <v>300000</v>
      </c>
      <c r="L202" s="43">
        <v>300000</v>
      </c>
      <c r="M202" s="43"/>
      <c r="N202" s="43"/>
      <c r="O202" s="43"/>
    </row>
    <row r="203" spans="1:15" ht="15" customHeight="1" x14ac:dyDescent="0.3">
      <c r="A203" s="163"/>
      <c r="B203" s="164"/>
      <c r="C203" s="69" t="s">
        <v>16</v>
      </c>
      <c r="D203" s="43">
        <v>125000</v>
      </c>
      <c r="E203" s="43">
        <v>125000</v>
      </c>
      <c r="F203" s="43">
        <v>125000</v>
      </c>
      <c r="G203" s="43">
        <v>125000</v>
      </c>
      <c r="H203" s="43">
        <v>125000</v>
      </c>
      <c r="I203" s="43">
        <v>125000</v>
      </c>
      <c r="J203" s="43">
        <v>125000</v>
      </c>
      <c r="K203" s="43">
        <v>125000</v>
      </c>
      <c r="L203" s="43">
        <v>125000</v>
      </c>
      <c r="M203" s="43"/>
      <c r="N203" s="43"/>
      <c r="O203" s="43"/>
    </row>
    <row r="204" spans="1:15" ht="15" customHeight="1" x14ac:dyDescent="0.3">
      <c r="A204" s="156"/>
      <c r="B204" s="162"/>
      <c r="C204" s="69" t="s">
        <v>46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/>
      <c r="N204" s="43"/>
      <c r="O204" s="43"/>
    </row>
    <row r="205" spans="1:15" ht="15" customHeight="1" x14ac:dyDescent="0.3">
      <c r="A205" s="155">
        <v>84</v>
      </c>
      <c r="B205" s="161" t="s">
        <v>78</v>
      </c>
      <c r="C205" s="69" t="s">
        <v>15</v>
      </c>
      <c r="D205" s="43">
        <v>800000</v>
      </c>
      <c r="E205" s="43">
        <v>750000</v>
      </c>
      <c r="F205" s="43">
        <v>750000</v>
      </c>
      <c r="G205" s="43">
        <v>750000</v>
      </c>
      <c r="H205" s="43">
        <v>750000</v>
      </c>
      <c r="I205" s="43">
        <v>750000</v>
      </c>
      <c r="J205" s="43">
        <v>700000</v>
      </c>
      <c r="K205" s="43">
        <v>950000</v>
      </c>
      <c r="L205" s="43">
        <v>950000</v>
      </c>
      <c r="M205" s="43"/>
      <c r="N205" s="43"/>
      <c r="O205" s="43"/>
    </row>
    <row r="206" spans="1:15" ht="15" customHeight="1" x14ac:dyDescent="0.3">
      <c r="A206" s="163"/>
      <c r="B206" s="164"/>
      <c r="C206" s="69" t="s">
        <v>16</v>
      </c>
      <c r="D206" s="43">
        <v>365000</v>
      </c>
      <c r="E206" s="43">
        <v>340000</v>
      </c>
      <c r="F206" s="43">
        <v>340000</v>
      </c>
      <c r="G206" s="43">
        <v>340000</v>
      </c>
      <c r="H206" s="43">
        <v>340000</v>
      </c>
      <c r="I206" s="43">
        <v>340000</v>
      </c>
      <c r="J206" s="43">
        <v>315000</v>
      </c>
      <c r="K206" s="43">
        <v>415000</v>
      </c>
      <c r="L206" s="43">
        <v>415000</v>
      </c>
      <c r="M206" s="43"/>
      <c r="N206" s="43"/>
      <c r="O206" s="43"/>
    </row>
    <row r="207" spans="1:15" ht="15" customHeight="1" x14ac:dyDescent="0.3">
      <c r="A207" s="156"/>
      <c r="B207" s="162"/>
      <c r="C207" s="69" t="s">
        <v>46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/>
      <c r="N207" s="43"/>
      <c r="O207" s="43"/>
    </row>
    <row r="208" spans="1:15" ht="15" customHeight="1" x14ac:dyDescent="0.3">
      <c r="A208" s="155">
        <v>85</v>
      </c>
      <c r="B208" s="161" t="s">
        <v>79</v>
      </c>
      <c r="C208" s="69" t="s">
        <v>15</v>
      </c>
      <c r="D208" s="70">
        <v>690000</v>
      </c>
      <c r="E208" s="70">
        <v>690000</v>
      </c>
      <c r="F208" s="70">
        <v>690000</v>
      </c>
      <c r="G208" s="70">
        <v>690000</v>
      </c>
      <c r="H208" s="70">
        <v>690000</v>
      </c>
      <c r="I208" s="43">
        <v>940000</v>
      </c>
      <c r="J208" s="43">
        <v>890000</v>
      </c>
      <c r="K208" s="43">
        <v>890000</v>
      </c>
      <c r="L208" s="43">
        <v>890000</v>
      </c>
      <c r="M208" s="43"/>
      <c r="N208" s="43"/>
      <c r="O208" s="43"/>
    </row>
    <row r="209" spans="1:15" ht="15" customHeight="1" x14ac:dyDescent="0.3">
      <c r="A209" s="163"/>
      <c r="B209" s="164"/>
      <c r="C209" s="69" t="s">
        <v>16</v>
      </c>
      <c r="D209" s="43">
        <v>255000</v>
      </c>
      <c r="E209" s="43">
        <v>255000</v>
      </c>
      <c r="F209" s="43">
        <v>255000</v>
      </c>
      <c r="G209" s="43">
        <v>255000</v>
      </c>
      <c r="H209" s="43">
        <v>255000</v>
      </c>
      <c r="I209" s="43">
        <v>355000</v>
      </c>
      <c r="J209" s="43">
        <v>335000</v>
      </c>
      <c r="K209" s="43">
        <v>335000</v>
      </c>
      <c r="L209" s="43">
        <v>335000</v>
      </c>
      <c r="M209" s="43"/>
      <c r="N209" s="43"/>
      <c r="O209" s="43"/>
    </row>
    <row r="210" spans="1:15" ht="15" customHeight="1" x14ac:dyDescent="0.3">
      <c r="A210" s="156"/>
      <c r="B210" s="162"/>
      <c r="C210" s="69" t="s">
        <v>46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/>
      <c r="N210" s="43"/>
      <c r="O210" s="43"/>
    </row>
    <row r="211" spans="1:15" ht="15" customHeight="1" x14ac:dyDescent="0.3">
      <c r="A211" s="155">
        <v>86</v>
      </c>
      <c r="B211" s="161" t="s">
        <v>80</v>
      </c>
      <c r="C211" s="69" t="s">
        <v>15</v>
      </c>
      <c r="D211" s="69">
        <v>850000</v>
      </c>
      <c r="E211" s="69">
        <v>850000</v>
      </c>
      <c r="F211" s="69">
        <v>850000</v>
      </c>
      <c r="G211" s="43">
        <v>800000</v>
      </c>
      <c r="H211" s="43">
        <v>800000</v>
      </c>
      <c r="I211" s="43">
        <v>800000</v>
      </c>
      <c r="J211" s="43">
        <v>1000000</v>
      </c>
      <c r="K211" s="43">
        <v>1000000</v>
      </c>
      <c r="L211" s="43">
        <v>1000000</v>
      </c>
      <c r="M211" s="43"/>
      <c r="N211" s="43"/>
      <c r="O211" s="43"/>
    </row>
    <row r="212" spans="1:15" ht="15" customHeight="1" x14ac:dyDescent="0.3">
      <c r="A212" s="163"/>
      <c r="B212" s="164"/>
      <c r="C212" s="69" t="s">
        <v>16</v>
      </c>
      <c r="D212" s="43">
        <v>365000</v>
      </c>
      <c r="E212" s="43">
        <v>365000</v>
      </c>
      <c r="F212" s="43">
        <v>365000</v>
      </c>
      <c r="G212" s="43">
        <v>340000</v>
      </c>
      <c r="H212" s="43">
        <v>340000</v>
      </c>
      <c r="I212" s="43">
        <v>340000</v>
      </c>
      <c r="J212" s="43">
        <v>420000</v>
      </c>
      <c r="K212" s="43">
        <v>420000</v>
      </c>
      <c r="L212" s="43">
        <v>420000</v>
      </c>
      <c r="M212" s="43"/>
      <c r="N212" s="43"/>
      <c r="O212" s="43"/>
    </row>
    <row r="213" spans="1:15" ht="15" customHeight="1" x14ac:dyDescent="0.3">
      <c r="A213" s="156"/>
      <c r="B213" s="162"/>
      <c r="C213" s="69" t="s">
        <v>46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/>
      <c r="N213" s="43"/>
      <c r="O213" s="43"/>
    </row>
    <row r="214" spans="1:15" ht="15" customHeight="1" x14ac:dyDescent="0.3">
      <c r="A214" s="155">
        <v>87</v>
      </c>
      <c r="B214" s="161" t="s">
        <v>81</v>
      </c>
      <c r="C214" s="69" t="s">
        <v>15</v>
      </c>
      <c r="D214" s="43">
        <v>775000</v>
      </c>
      <c r="E214" s="43">
        <v>775000</v>
      </c>
      <c r="F214" s="43">
        <v>775000</v>
      </c>
      <c r="G214" s="43">
        <v>775000</v>
      </c>
      <c r="H214" s="43">
        <v>775000</v>
      </c>
      <c r="I214" s="43">
        <v>775000</v>
      </c>
      <c r="J214" s="43">
        <v>775000</v>
      </c>
      <c r="K214" s="43">
        <v>775000</v>
      </c>
      <c r="L214" s="43">
        <v>775000</v>
      </c>
      <c r="M214" s="43"/>
      <c r="N214" s="43"/>
      <c r="O214" s="43"/>
    </row>
    <row r="215" spans="1:15" ht="15" customHeight="1" x14ac:dyDescent="0.3">
      <c r="A215" s="163"/>
      <c r="B215" s="164"/>
      <c r="C215" s="69" t="s">
        <v>16</v>
      </c>
      <c r="D215" s="43">
        <v>350000</v>
      </c>
      <c r="E215" s="43">
        <v>350000</v>
      </c>
      <c r="F215" s="43">
        <v>350000</v>
      </c>
      <c r="G215" s="43">
        <v>350000</v>
      </c>
      <c r="H215" s="43">
        <v>350000</v>
      </c>
      <c r="I215" s="43">
        <v>350000</v>
      </c>
      <c r="J215" s="43">
        <v>350000</v>
      </c>
      <c r="K215" s="43">
        <v>355000</v>
      </c>
      <c r="L215" s="43">
        <v>355000</v>
      </c>
      <c r="M215" s="43"/>
      <c r="N215" s="43"/>
      <c r="O215" s="43"/>
    </row>
    <row r="216" spans="1:15" ht="15" customHeight="1" x14ac:dyDescent="0.3">
      <c r="A216" s="156"/>
      <c r="B216" s="162"/>
      <c r="C216" s="69" t="s">
        <v>46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/>
      <c r="N216" s="43"/>
      <c r="O216" s="43"/>
    </row>
    <row r="217" spans="1:15" ht="15" customHeight="1" x14ac:dyDescent="0.3">
      <c r="A217" s="155">
        <v>88</v>
      </c>
      <c r="B217" s="161" t="s">
        <v>82</v>
      </c>
      <c r="C217" s="69" t="s">
        <v>15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/>
      <c r="N217" s="43"/>
      <c r="O217" s="43"/>
    </row>
    <row r="218" spans="1:15" ht="15" customHeight="1" x14ac:dyDescent="0.3">
      <c r="A218" s="163"/>
      <c r="B218" s="164"/>
      <c r="C218" s="69" t="s">
        <v>16</v>
      </c>
      <c r="D218" s="43">
        <v>130000</v>
      </c>
      <c r="E218" s="43">
        <v>130000</v>
      </c>
      <c r="F218" s="43">
        <v>130000</v>
      </c>
      <c r="G218" s="43">
        <v>130000</v>
      </c>
      <c r="H218" s="43">
        <v>130000</v>
      </c>
      <c r="I218" s="70">
        <v>150000</v>
      </c>
      <c r="J218" s="43">
        <v>170000</v>
      </c>
      <c r="K218" s="43">
        <v>170000</v>
      </c>
      <c r="L218" s="43">
        <v>170000</v>
      </c>
      <c r="M218" s="43"/>
      <c r="N218" s="43"/>
      <c r="O218" s="43"/>
    </row>
    <row r="219" spans="1:15" ht="15" customHeight="1" x14ac:dyDescent="0.3">
      <c r="A219" s="156"/>
      <c r="B219" s="162"/>
      <c r="C219" s="69" t="s">
        <v>46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/>
      <c r="N219" s="43"/>
      <c r="O219" s="43"/>
    </row>
    <row r="220" spans="1:15" ht="15" customHeight="1" x14ac:dyDescent="0.3">
      <c r="A220" s="155">
        <v>89</v>
      </c>
      <c r="B220" s="161" t="s">
        <v>83</v>
      </c>
      <c r="C220" s="69" t="s">
        <v>15</v>
      </c>
      <c r="D220" s="43">
        <v>0</v>
      </c>
      <c r="E220" s="43">
        <v>0</v>
      </c>
      <c r="F220" s="43">
        <v>438623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117"/>
      <c r="N220" s="117"/>
      <c r="O220" s="43"/>
    </row>
    <row r="221" spans="1:15" ht="15" customHeight="1" x14ac:dyDescent="0.3">
      <c r="A221" s="163"/>
      <c r="B221" s="164"/>
      <c r="C221" s="69" t="s">
        <v>16</v>
      </c>
      <c r="D221" s="43">
        <v>110000</v>
      </c>
      <c r="E221" s="43">
        <v>110000</v>
      </c>
      <c r="F221" s="69">
        <f>150000+40000</f>
        <v>190000</v>
      </c>
      <c r="G221" s="69">
        <f>150000+40000</f>
        <v>190000</v>
      </c>
      <c r="H221" s="69">
        <f>150000+40000</f>
        <v>190000</v>
      </c>
      <c r="I221" s="43">
        <f>170000+30000</f>
        <v>200000</v>
      </c>
      <c r="J221" s="43">
        <v>658623</v>
      </c>
      <c r="K221" s="43">
        <f>170000+40000</f>
        <v>210000</v>
      </c>
      <c r="L221" s="43">
        <v>145000</v>
      </c>
      <c r="M221" s="117"/>
      <c r="N221" s="117"/>
      <c r="O221" s="43"/>
    </row>
    <row r="222" spans="1:15" ht="15" customHeight="1" x14ac:dyDescent="0.3">
      <c r="A222" s="156"/>
      <c r="B222" s="162"/>
      <c r="C222" s="69" t="s">
        <v>46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117"/>
      <c r="N222" s="117"/>
      <c r="O222" s="43"/>
    </row>
    <row r="223" spans="1:15" ht="15" customHeight="1" x14ac:dyDescent="0.3">
      <c r="A223" s="155">
        <v>90</v>
      </c>
      <c r="B223" s="161" t="s">
        <v>84</v>
      </c>
      <c r="C223" s="69" t="s">
        <v>15</v>
      </c>
      <c r="D223" s="43">
        <v>650000</v>
      </c>
      <c r="E223" s="43">
        <v>650000</v>
      </c>
      <c r="F223" s="43">
        <v>600000</v>
      </c>
      <c r="G223" s="43">
        <v>600000</v>
      </c>
      <c r="H223" s="43">
        <v>600000</v>
      </c>
      <c r="I223" s="43">
        <v>650000</v>
      </c>
      <c r="J223" s="43">
        <v>650000</v>
      </c>
      <c r="K223" s="43">
        <v>650000</v>
      </c>
      <c r="L223" s="43">
        <v>650000</v>
      </c>
      <c r="M223" s="117"/>
      <c r="N223" s="117"/>
      <c r="O223" s="43"/>
    </row>
    <row r="224" spans="1:15" ht="15" customHeight="1" x14ac:dyDescent="0.3">
      <c r="A224" s="163"/>
      <c r="B224" s="164"/>
      <c r="C224" s="69" t="s">
        <v>16</v>
      </c>
      <c r="D224" s="43">
        <v>220000</v>
      </c>
      <c r="E224" s="43">
        <v>220000</v>
      </c>
      <c r="F224" s="43">
        <v>195000</v>
      </c>
      <c r="G224" s="43">
        <v>195000</v>
      </c>
      <c r="H224" s="43">
        <v>195000</v>
      </c>
      <c r="I224" s="43">
        <v>215000</v>
      </c>
      <c r="J224" s="43">
        <v>215000</v>
      </c>
      <c r="K224" s="43">
        <v>215000</v>
      </c>
      <c r="L224" s="43">
        <v>215000</v>
      </c>
      <c r="M224" s="117"/>
      <c r="N224" s="117"/>
      <c r="O224" s="43"/>
    </row>
    <row r="225" spans="1:15" ht="15" customHeight="1" x14ac:dyDescent="0.3">
      <c r="A225" s="156"/>
      <c r="B225" s="162"/>
      <c r="C225" s="69" t="s">
        <v>46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117"/>
      <c r="N225" s="117"/>
      <c r="O225" s="43"/>
    </row>
    <row r="226" spans="1:15" ht="15" customHeight="1" x14ac:dyDescent="0.3">
      <c r="A226" s="155">
        <v>91</v>
      </c>
      <c r="B226" s="161" t="s">
        <v>85</v>
      </c>
      <c r="C226" s="69" t="s">
        <v>15</v>
      </c>
      <c r="D226" s="43">
        <v>700000</v>
      </c>
      <c r="E226" s="43">
        <v>700000</v>
      </c>
      <c r="F226" s="43">
        <v>700000</v>
      </c>
      <c r="G226" s="43">
        <v>305000</v>
      </c>
      <c r="H226" s="43">
        <v>305000</v>
      </c>
      <c r="I226" s="43">
        <v>345000</v>
      </c>
      <c r="J226" s="43">
        <v>800000</v>
      </c>
      <c r="K226" s="43">
        <v>800000</v>
      </c>
      <c r="L226" s="43">
        <v>800000</v>
      </c>
      <c r="M226" s="117"/>
      <c r="N226" s="117"/>
      <c r="O226" s="43"/>
    </row>
    <row r="227" spans="1:15" ht="15" customHeight="1" x14ac:dyDescent="0.3">
      <c r="A227" s="163"/>
      <c r="B227" s="164"/>
      <c r="C227" s="69" t="s">
        <v>16</v>
      </c>
      <c r="D227" s="43">
        <v>305000</v>
      </c>
      <c r="E227" s="43">
        <v>305000</v>
      </c>
      <c r="F227" s="43">
        <v>305000</v>
      </c>
      <c r="G227" s="43">
        <v>0</v>
      </c>
      <c r="H227" s="43">
        <v>0</v>
      </c>
      <c r="I227" s="43">
        <v>0</v>
      </c>
      <c r="J227" s="43">
        <v>345000</v>
      </c>
      <c r="K227" s="43">
        <v>345000</v>
      </c>
      <c r="L227" s="43">
        <v>345000</v>
      </c>
      <c r="M227" s="117"/>
      <c r="N227" s="117"/>
      <c r="O227" s="43"/>
    </row>
    <row r="228" spans="1:15" ht="15" customHeight="1" x14ac:dyDescent="0.3">
      <c r="A228" s="156"/>
      <c r="B228" s="162"/>
      <c r="C228" s="69" t="s">
        <v>46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117"/>
      <c r="N228" s="117"/>
      <c r="O228" s="43"/>
    </row>
    <row r="229" spans="1:15" ht="15" customHeight="1" x14ac:dyDescent="0.3">
      <c r="A229" s="155">
        <v>92</v>
      </c>
      <c r="B229" s="161" t="s">
        <v>86</v>
      </c>
      <c r="C229" s="69" t="s">
        <v>15</v>
      </c>
      <c r="D229" s="43">
        <v>50000</v>
      </c>
      <c r="E229" s="43">
        <v>40000</v>
      </c>
      <c r="F229" s="43">
        <v>40000</v>
      </c>
      <c r="G229" s="43">
        <v>40000</v>
      </c>
      <c r="H229" s="43">
        <v>40000</v>
      </c>
      <c r="I229" s="43">
        <v>40000</v>
      </c>
      <c r="J229" s="43">
        <v>40000</v>
      </c>
      <c r="K229" s="43">
        <v>40000</v>
      </c>
      <c r="L229" s="43">
        <v>40000</v>
      </c>
      <c r="M229" s="117"/>
      <c r="N229" s="117"/>
      <c r="O229" s="43"/>
    </row>
    <row r="230" spans="1:15" ht="15" customHeight="1" x14ac:dyDescent="0.3">
      <c r="A230" s="163"/>
      <c r="B230" s="164"/>
      <c r="C230" s="69" t="s">
        <v>16</v>
      </c>
      <c r="D230" s="43">
        <v>90000</v>
      </c>
      <c r="E230" s="43">
        <v>70000</v>
      </c>
      <c r="F230" s="43">
        <v>70000</v>
      </c>
      <c r="G230" s="43">
        <v>70000</v>
      </c>
      <c r="H230" s="43">
        <v>70000</v>
      </c>
      <c r="I230" s="43">
        <v>70000</v>
      </c>
      <c r="J230" s="43">
        <v>70000</v>
      </c>
      <c r="K230" s="43">
        <v>70000</v>
      </c>
      <c r="L230" s="43">
        <v>70000</v>
      </c>
      <c r="M230" s="43"/>
      <c r="N230" s="43"/>
      <c r="O230" s="43"/>
    </row>
    <row r="231" spans="1:15" ht="15" customHeight="1" x14ac:dyDescent="0.3">
      <c r="A231" s="156"/>
      <c r="B231" s="162"/>
      <c r="C231" s="69" t="s">
        <v>46</v>
      </c>
      <c r="D231" s="43">
        <v>0</v>
      </c>
      <c r="E231" s="43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/>
      <c r="N231" s="43"/>
      <c r="O231" s="43"/>
    </row>
    <row r="232" spans="1:15" ht="15" customHeight="1" x14ac:dyDescent="0.3">
      <c r="A232" s="155">
        <v>93</v>
      </c>
      <c r="B232" s="161" t="s">
        <v>87</v>
      </c>
      <c r="C232" s="69" t="s">
        <v>15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/>
      <c r="N232" s="43"/>
      <c r="O232" s="43"/>
    </row>
    <row r="233" spans="1:15" ht="15" customHeight="1" x14ac:dyDescent="0.3">
      <c r="A233" s="163"/>
      <c r="B233" s="164"/>
      <c r="C233" s="69" t="s">
        <v>16</v>
      </c>
      <c r="D233" s="43">
        <v>90000</v>
      </c>
      <c r="E233" s="43">
        <v>90000</v>
      </c>
      <c r="F233" s="43">
        <v>90000</v>
      </c>
      <c r="G233" s="43">
        <v>90000</v>
      </c>
      <c r="H233" s="43">
        <v>90000</v>
      </c>
      <c r="I233" s="43">
        <v>120000</v>
      </c>
      <c r="J233" s="43">
        <v>120000</v>
      </c>
      <c r="K233" s="43">
        <v>120000</v>
      </c>
      <c r="L233" s="43">
        <v>120000</v>
      </c>
      <c r="M233" s="43"/>
      <c r="N233" s="43"/>
      <c r="O233" s="43"/>
    </row>
    <row r="234" spans="1:15" ht="15" customHeight="1" x14ac:dyDescent="0.3">
      <c r="A234" s="156"/>
      <c r="B234" s="162"/>
      <c r="C234" s="69" t="s">
        <v>46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/>
      <c r="N234" s="43"/>
      <c r="O234" s="43"/>
    </row>
    <row r="235" spans="1:15" ht="15" customHeight="1" x14ac:dyDescent="0.3">
      <c r="A235" s="155">
        <v>94</v>
      </c>
      <c r="B235" s="161" t="s">
        <v>88</v>
      </c>
      <c r="C235" s="69" t="s">
        <v>15</v>
      </c>
      <c r="D235" s="43">
        <v>400000</v>
      </c>
      <c r="E235" s="43">
        <v>400000</v>
      </c>
      <c r="F235" s="43">
        <v>400000</v>
      </c>
      <c r="G235" s="43">
        <v>400000</v>
      </c>
      <c r="H235" s="43">
        <v>400000</v>
      </c>
      <c r="I235" s="43">
        <v>400000</v>
      </c>
      <c r="J235" s="43">
        <v>400000</v>
      </c>
      <c r="K235" s="43">
        <v>400000</v>
      </c>
      <c r="L235" s="43">
        <v>400000</v>
      </c>
      <c r="M235" s="43"/>
      <c r="N235" s="43"/>
      <c r="O235" s="43"/>
    </row>
    <row r="236" spans="1:15" ht="15" customHeight="1" x14ac:dyDescent="0.3">
      <c r="A236" s="163"/>
      <c r="B236" s="164"/>
      <c r="C236" s="69" t="s">
        <v>16</v>
      </c>
      <c r="D236" s="43">
        <v>295000</v>
      </c>
      <c r="E236" s="43">
        <v>295000</v>
      </c>
      <c r="F236" s="43">
        <v>295000</v>
      </c>
      <c r="G236" s="43">
        <v>295000</v>
      </c>
      <c r="H236" s="43">
        <v>295000</v>
      </c>
      <c r="I236" s="43">
        <v>335000</v>
      </c>
      <c r="J236" s="43">
        <v>335000</v>
      </c>
      <c r="K236" s="43">
        <v>335000</v>
      </c>
      <c r="L236" s="43">
        <v>335000</v>
      </c>
      <c r="M236" s="43"/>
      <c r="N236" s="43"/>
      <c r="O236" s="43"/>
    </row>
    <row r="237" spans="1:15" ht="15" customHeight="1" x14ac:dyDescent="0.3">
      <c r="A237" s="156"/>
      <c r="B237" s="162"/>
      <c r="C237" s="69" t="s">
        <v>46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/>
      <c r="N237" s="43"/>
      <c r="O237" s="43"/>
    </row>
    <row r="238" spans="1:15" ht="15" customHeight="1" x14ac:dyDescent="0.3">
      <c r="A238" s="155">
        <v>95</v>
      </c>
      <c r="B238" s="161" t="s">
        <v>89</v>
      </c>
      <c r="C238" s="69" t="s">
        <v>15</v>
      </c>
      <c r="D238" s="43">
        <v>230000</v>
      </c>
      <c r="E238" s="43">
        <v>230000</v>
      </c>
      <c r="F238" s="43">
        <v>230000</v>
      </c>
      <c r="G238" s="43">
        <v>230000</v>
      </c>
      <c r="H238" s="43">
        <v>230000</v>
      </c>
      <c r="I238" s="69">
        <v>280000</v>
      </c>
      <c r="J238" s="43">
        <v>255000</v>
      </c>
      <c r="K238" s="43">
        <v>255000</v>
      </c>
      <c r="L238" s="43">
        <v>280000</v>
      </c>
      <c r="M238" s="43"/>
      <c r="N238" s="43"/>
      <c r="O238" s="43"/>
    </row>
    <row r="239" spans="1:15" ht="15" customHeight="1" x14ac:dyDescent="0.3">
      <c r="A239" s="163"/>
      <c r="B239" s="164"/>
      <c r="C239" s="69" t="s">
        <v>16</v>
      </c>
      <c r="D239" s="43">
        <v>155000</v>
      </c>
      <c r="E239" s="43">
        <v>155000</v>
      </c>
      <c r="F239" s="43">
        <v>155000</v>
      </c>
      <c r="G239" s="43">
        <v>155000</v>
      </c>
      <c r="H239" s="43">
        <v>155000</v>
      </c>
      <c r="I239" s="69">
        <v>195000</v>
      </c>
      <c r="J239" s="43">
        <v>180000</v>
      </c>
      <c r="K239" s="43">
        <v>180000</v>
      </c>
      <c r="L239" s="43">
        <v>200000</v>
      </c>
      <c r="M239" s="43"/>
      <c r="N239" s="43"/>
      <c r="O239" s="43"/>
    </row>
    <row r="240" spans="1:15" ht="15" customHeight="1" x14ac:dyDescent="0.3">
      <c r="A240" s="156"/>
      <c r="B240" s="162"/>
      <c r="C240" s="69" t="s">
        <v>46</v>
      </c>
      <c r="D240" s="43">
        <v>0</v>
      </c>
      <c r="E240" s="43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/>
      <c r="N240" s="43"/>
      <c r="O240" s="43"/>
    </row>
    <row r="241" spans="1:15" ht="15" customHeight="1" x14ac:dyDescent="0.3">
      <c r="A241" s="155">
        <v>96</v>
      </c>
      <c r="B241" s="161" t="s">
        <v>90</v>
      </c>
      <c r="C241" s="69" t="s">
        <v>15</v>
      </c>
      <c r="D241" s="43">
        <v>69750</v>
      </c>
      <c r="E241" s="43">
        <v>69750</v>
      </c>
      <c r="F241" s="43">
        <v>350000</v>
      </c>
      <c r="G241" s="43">
        <v>350000</v>
      </c>
      <c r="H241" s="43">
        <v>350000</v>
      </c>
      <c r="I241" s="43">
        <v>450000</v>
      </c>
      <c r="J241" s="43">
        <v>450000</v>
      </c>
      <c r="K241" s="43">
        <v>450000</v>
      </c>
      <c r="L241" s="43">
        <v>450000</v>
      </c>
      <c r="M241" s="43"/>
      <c r="N241" s="43"/>
      <c r="O241" s="43"/>
    </row>
    <row r="242" spans="1:15" ht="15" customHeight="1" x14ac:dyDescent="0.3">
      <c r="A242" s="163"/>
      <c r="B242" s="164"/>
      <c r="C242" s="69" t="s">
        <v>16</v>
      </c>
      <c r="D242" s="43">
        <v>115000</v>
      </c>
      <c r="E242" s="43">
        <v>115000</v>
      </c>
      <c r="F242" s="43">
        <v>150000</v>
      </c>
      <c r="G242" s="43">
        <v>150000</v>
      </c>
      <c r="H242" s="43">
        <v>150000</v>
      </c>
      <c r="I242" s="43">
        <v>190000</v>
      </c>
      <c r="J242" s="43">
        <v>190000</v>
      </c>
      <c r="K242" s="43">
        <v>190000</v>
      </c>
      <c r="L242" s="43">
        <v>190000</v>
      </c>
      <c r="M242" s="43"/>
      <c r="N242" s="43"/>
      <c r="O242" s="43"/>
    </row>
    <row r="243" spans="1:15" ht="15" customHeight="1" x14ac:dyDescent="0.3">
      <c r="A243" s="156"/>
      <c r="B243" s="162"/>
      <c r="C243" s="69" t="s">
        <v>46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/>
      <c r="N243" s="43"/>
      <c r="O243" s="43"/>
    </row>
    <row r="244" spans="1:15" ht="15" customHeight="1" x14ac:dyDescent="0.3">
      <c r="A244" s="155">
        <v>97</v>
      </c>
      <c r="B244" s="161" t="s">
        <v>91</v>
      </c>
      <c r="C244" s="69" t="s">
        <v>15</v>
      </c>
      <c r="D244" s="43">
        <v>184250</v>
      </c>
      <c r="E244" s="43">
        <v>184250</v>
      </c>
      <c r="F244" s="43">
        <v>184250</v>
      </c>
      <c r="G244" s="43">
        <v>184250</v>
      </c>
      <c r="H244" s="43">
        <v>134250</v>
      </c>
      <c r="I244" s="69">
        <v>142425</v>
      </c>
      <c r="J244" s="69">
        <v>142425</v>
      </c>
      <c r="K244" s="69">
        <v>142425</v>
      </c>
      <c r="L244" s="69">
        <v>142425</v>
      </c>
      <c r="M244" s="43"/>
      <c r="N244" s="43"/>
      <c r="O244" s="43"/>
    </row>
    <row r="245" spans="1:15" ht="15" customHeight="1" x14ac:dyDescent="0.3">
      <c r="A245" s="163"/>
      <c r="B245" s="164"/>
      <c r="C245" s="69" t="s">
        <v>16</v>
      </c>
      <c r="D245" s="43">
        <v>170000</v>
      </c>
      <c r="E245" s="43">
        <v>170000</v>
      </c>
      <c r="F245" s="43">
        <v>170000</v>
      </c>
      <c r="G245" s="43">
        <v>170000</v>
      </c>
      <c r="H245" s="43">
        <v>145000</v>
      </c>
      <c r="I245" s="43">
        <v>165000</v>
      </c>
      <c r="J245" s="43">
        <v>165000</v>
      </c>
      <c r="K245" s="43">
        <v>165000</v>
      </c>
      <c r="L245" s="43">
        <v>165000</v>
      </c>
      <c r="M245" s="43"/>
      <c r="N245" s="43"/>
      <c r="O245" s="43"/>
    </row>
    <row r="246" spans="1:15" ht="15" customHeight="1" x14ac:dyDescent="0.3">
      <c r="A246" s="156"/>
      <c r="B246" s="162"/>
      <c r="C246" s="69" t="s">
        <v>46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/>
      <c r="N246" s="43"/>
      <c r="O246" s="43"/>
    </row>
    <row r="247" spans="1:15" ht="15" customHeight="1" x14ac:dyDescent="0.3">
      <c r="A247" s="155">
        <v>98</v>
      </c>
      <c r="B247" s="161" t="s">
        <v>92</v>
      </c>
      <c r="C247" s="69" t="s">
        <v>15</v>
      </c>
      <c r="D247" s="43">
        <v>70000</v>
      </c>
      <c r="E247" s="43">
        <v>70000</v>
      </c>
      <c r="F247" s="43">
        <v>60000</v>
      </c>
      <c r="G247" s="43">
        <v>70000</v>
      </c>
      <c r="H247" s="43">
        <v>70000</v>
      </c>
      <c r="I247" s="43">
        <v>70000</v>
      </c>
      <c r="J247" s="43">
        <v>65000</v>
      </c>
      <c r="K247" s="43">
        <v>65000</v>
      </c>
      <c r="L247" s="43">
        <v>80000</v>
      </c>
      <c r="M247" s="43"/>
      <c r="N247" s="43"/>
      <c r="O247" s="43"/>
    </row>
    <row r="248" spans="1:15" ht="15" customHeight="1" x14ac:dyDescent="0.3">
      <c r="A248" s="163"/>
      <c r="B248" s="164"/>
      <c r="C248" s="69" t="s">
        <v>16</v>
      </c>
      <c r="D248" s="43">
        <v>110000</v>
      </c>
      <c r="E248" s="43">
        <v>110000</v>
      </c>
      <c r="F248" s="43">
        <v>90000</v>
      </c>
      <c r="G248" s="43">
        <v>110000</v>
      </c>
      <c r="H248" s="43">
        <v>110000</v>
      </c>
      <c r="I248" s="43">
        <v>110000</v>
      </c>
      <c r="J248" s="43">
        <v>100000</v>
      </c>
      <c r="K248" s="43">
        <v>100000</v>
      </c>
      <c r="L248" s="43">
        <v>130000</v>
      </c>
      <c r="M248" s="43"/>
      <c r="N248" s="43"/>
      <c r="O248" s="43"/>
    </row>
    <row r="249" spans="1:15" ht="15" customHeight="1" x14ac:dyDescent="0.3">
      <c r="A249" s="156"/>
      <c r="B249" s="162"/>
      <c r="C249" s="69" t="s">
        <v>46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/>
      <c r="N249" s="43"/>
      <c r="O249" s="43"/>
    </row>
    <row r="250" spans="1:15" ht="15" customHeight="1" x14ac:dyDescent="0.3">
      <c r="A250" s="155">
        <v>99</v>
      </c>
      <c r="B250" s="161" t="s">
        <v>93</v>
      </c>
      <c r="C250" s="69" t="s">
        <v>15</v>
      </c>
      <c r="D250" s="43">
        <v>266250</v>
      </c>
      <c r="E250" s="43">
        <v>266250</v>
      </c>
      <c r="F250" s="43">
        <v>266250</v>
      </c>
      <c r="G250" s="43">
        <v>266250</v>
      </c>
      <c r="H250" s="43">
        <v>266250</v>
      </c>
      <c r="I250" s="43">
        <v>266250</v>
      </c>
      <c r="J250" s="43">
        <v>266250</v>
      </c>
      <c r="K250" s="43">
        <v>266250</v>
      </c>
      <c r="L250" s="43">
        <v>266250</v>
      </c>
      <c r="M250" s="43"/>
      <c r="N250" s="43"/>
      <c r="O250" s="43"/>
    </row>
    <row r="251" spans="1:15" ht="15" customHeight="1" x14ac:dyDescent="0.3">
      <c r="A251" s="163"/>
      <c r="B251" s="164"/>
      <c r="C251" s="69" t="s">
        <v>16</v>
      </c>
      <c r="D251" s="43">
        <v>150000</v>
      </c>
      <c r="E251" s="43">
        <v>150000</v>
      </c>
      <c r="F251" s="43">
        <v>150000</v>
      </c>
      <c r="G251" s="43">
        <v>150000</v>
      </c>
      <c r="H251" s="43">
        <v>150000</v>
      </c>
      <c r="I251" s="43">
        <v>150000</v>
      </c>
      <c r="J251" s="43">
        <v>150000</v>
      </c>
      <c r="K251" s="43">
        <v>150000</v>
      </c>
      <c r="L251" s="43">
        <v>150000</v>
      </c>
      <c r="M251" s="43"/>
      <c r="N251" s="43"/>
      <c r="O251" s="43"/>
    </row>
    <row r="252" spans="1:15" ht="15" customHeight="1" x14ac:dyDescent="0.3">
      <c r="A252" s="156"/>
      <c r="B252" s="162"/>
      <c r="C252" s="69" t="s">
        <v>46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/>
      <c r="N252" s="43"/>
      <c r="O252" s="43"/>
    </row>
    <row r="253" spans="1:15" ht="16.5" x14ac:dyDescent="0.3">
      <c r="A253" s="155">
        <v>100</v>
      </c>
      <c r="B253" s="161" t="s">
        <v>94</v>
      </c>
      <c r="C253" s="69" t="s">
        <v>15</v>
      </c>
      <c r="D253" s="43">
        <v>0</v>
      </c>
      <c r="E253" s="43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/>
      <c r="N253" s="43"/>
      <c r="O253" s="43"/>
    </row>
    <row r="254" spans="1:15" ht="16.5" x14ac:dyDescent="0.3">
      <c r="A254" s="163"/>
      <c r="B254" s="164"/>
      <c r="C254" s="69" t="s">
        <v>16</v>
      </c>
      <c r="D254" s="43">
        <v>120000</v>
      </c>
      <c r="E254" s="43">
        <v>120000</v>
      </c>
      <c r="F254" s="43">
        <v>120000</v>
      </c>
      <c r="G254" s="43">
        <v>120000</v>
      </c>
      <c r="H254" s="43">
        <v>120000</v>
      </c>
      <c r="I254" s="43">
        <v>160000</v>
      </c>
      <c r="J254" s="43">
        <v>135000</v>
      </c>
      <c r="K254" s="43">
        <v>135000</v>
      </c>
      <c r="L254" s="43">
        <v>135000</v>
      </c>
      <c r="M254" s="43"/>
      <c r="N254" s="43"/>
      <c r="O254" s="43"/>
    </row>
    <row r="255" spans="1:15" ht="16.5" x14ac:dyDescent="0.3">
      <c r="A255" s="156"/>
      <c r="B255" s="162"/>
      <c r="C255" s="69" t="s">
        <v>46</v>
      </c>
      <c r="D255" s="43">
        <v>0</v>
      </c>
      <c r="E255" s="43"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/>
      <c r="N255" s="43"/>
      <c r="O255" s="43"/>
    </row>
    <row r="256" spans="1:15" ht="15" customHeight="1" x14ac:dyDescent="0.3">
      <c r="A256" s="155">
        <v>101</v>
      </c>
      <c r="B256" s="161" t="s">
        <v>95</v>
      </c>
      <c r="C256" s="69" t="s">
        <v>15</v>
      </c>
      <c r="D256" s="118">
        <v>758175</v>
      </c>
      <c r="E256" s="117">
        <v>758175</v>
      </c>
      <c r="F256" s="117">
        <v>758175</v>
      </c>
      <c r="G256" s="117">
        <v>758175</v>
      </c>
      <c r="H256" s="117">
        <v>758175</v>
      </c>
      <c r="I256" s="43">
        <v>850000</v>
      </c>
      <c r="J256" s="43">
        <v>850000</v>
      </c>
      <c r="K256" s="43">
        <v>800000</v>
      </c>
      <c r="L256" s="43">
        <v>800000</v>
      </c>
      <c r="M256" s="43"/>
      <c r="N256" s="43"/>
      <c r="O256" s="43"/>
    </row>
    <row r="257" spans="1:15" ht="15" customHeight="1" x14ac:dyDescent="0.3">
      <c r="A257" s="163"/>
      <c r="B257" s="164"/>
      <c r="C257" s="69" t="s">
        <v>16</v>
      </c>
      <c r="D257" s="43">
        <v>277500</v>
      </c>
      <c r="E257" s="43">
        <v>288750</v>
      </c>
      <c r="F257" s="43">
        <v>288750</v>
      </c>
      <c r="G257" s="43">
        <v>288750</v>
      </c>
      <c r="H257" s="43">
        <v>288750</v>
      </c>
      <c r="I257" s="43">
        <v>303750</v>
      </c>
      <c r="J257" s="43">
        <v>303750</v>
      </c>
      <c r="K257" s="43">
        <v>285000</v>
      </c>
      <c r="L257" s="43">
        <v>285000</v>
      </c>
      <c r="M257" s="43"/>
      <c r="N257" s="43"/>
      <c r="O257" s="43"/>
    </row>
    <row r="258" spans="1:15" ht="15" customHeight="1" x14ac:dyDescent="0.3">
      <c r="A258" s="156"/>
      <c r="B258" s="162"/>
      <c r="C258" s="69" t="s">
        <v>46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/>
      <c r="N258" s="43"/>
      <c r="O258" s="43"/>
    </row>
    <row r="259" spans="1:15" ht="15" customHeight="1" x14ac:dyDescent="0.3">
      <c r="A259" s="155">
        <v>102</v>
      </c>
      <c r="B259" s="161" t="s">
        <v>96</v>
      </c>
      <c r="C259" s="69" t="s">
        <v>15</v>
      </c>
      <c r="D259" s="118">
        <v>73150</v>
      </c>
      <c r="E259" s="118">
        <v>73150</v>
      </c>
      <c r="F259" s="43">
        <v>63425</v>
      </c>
      <c r="G259" s="43">
        <v>63425</v>
      </c>
      <c r="H259" s="43">
        <v>63425</v>
      </c>
      <c r="I259" s="43">
        <v>63425</v>
      </c>
      <c r="J259" s="43">
        <v>63425</v>
      </c>
      <c r="K259" s="43">
        <v>63425</v>
      </c>
      <c r="L259" s="43">
        <v>71600</v>
      </c>
      <c r="M259" s="43"/>
      <c r="N259" s="43"/>
      <c r="O259" s="43"/>
    </row>
    <row r="260" spans="1:15" ht="15" customHeight="1" x14ac:dyDescent="0.3">
      <c r="A260" s="163"/>
      <c r="B260" s="164"/>
      <c r="C260" s="69" t="s">
        <v>16</v>
      </c>
      <c r="D260" s="43">
        <v>145000</v>
      </c>
      <c r="E260" s="43">
        <v>145000</v>
      </c>
      <c r="F260" s="43">
        <v>125000</v>
      </c>
      <c r="G260" s="43">
        <v>125000</v>
      </c>
      <c r="H260" s="43">
        <v>125000</v>
      </c>
      <c r="I260" s="43">
        <v>125000</v>
      </c>
      <c r="J260" s="43">
        <v>125000</v>
      </c>
      <c r="K260" s="43">
        <v>125000</v>
      </c>
      <c r="L260" s="43">
        <v>140000</v>
      </c>
      <c r="M260" s="43"/>
      <c r="N260" s="43"/>
      <c r="O260" s="43"/>
    </row>
    <row r="261" spans="1:15" ht="15" customHeight="1" x14ac:dyDescent="0.3">
      <c r="A261" s="156"/>
      <c r="B261" s="162"/>
      <c r="C261" s="69" t="s">
        <v>46</v>
      </c>
      <c r="D261" s="43">
        <v>0</v>
      </c>
      <c r="E261" s="43"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/>
      <c r="N261" s="43"/>
      <c r="O261" s="43"/>
    </row>
    <row r="262" spans="1:15" ht="15" customHeight="1" x14ac:dyDescent="0.3">
      <c r="A262" s="155">
        <v>103</v>
      </c>
      <c r="B262" s="161" t="s">
        <v>97</v>
      </c>
      <c r="C262" s="69" t="s">
        <v>15</v>
      </c>
      <c r="D262" s="118">
        <v>112475</v>
      </c>
      <c r="E262" s="118">
        <v>112475</v>
      </c>
      <c r="F262" s="118">
        <v>112475</v>
      </c>
      <c r="G262" s="118">
        <v>112475</v>
      </c>
      <c r="H262" s="43">
        <v>104300</v>
      </c>
      <c r="I262" s="43">
        <v>104300</v>
      </c>
      <c r="J262" s="43">
        <v>104300</v>
      </c>
      <c r="K262" s="43">
        <v>104300</v>
      </c>
      <c r="L262" s="43">
        <v>104300</v>
      </c>
      <c r="M262" s="43"/>
      <c r="N262" s="43"/>
      <c r="O262" s="43"/>
    </row>
    <row r="263" spans="1:15" ht="15" customHeight="1" x14ac:dyDescent="0.3">
      <c r="A263" s="163"/>
      <c r="B263" s="164"/>
      <c r="C263" s="69" t="s">
        <v>16</v>
      </c>
      <c r="D263" s="43">
        <v>215000</v>
      </c>
      <c r="E263" s="43">
        <v>215000</v>
      </c>
      <c r="F263" s="43">
        <v>280000</v>
      </c>
      <c r="G263" s="43">
        <v>280000</v>
      </c>
      <c r="H263" s="43">
        <v>260000</v>
      </c>
      <c r="I263" s="43">
        <v>260000</v>
      </c>
      <c r="J263" s="43">
        <v>260000</v>
      </c>
      <c r="K263" s="43">
        <v>260000</v>
      </c>
      <c r="L263" s="43">
        <v>260000</v>
      </c>
      <c r="M263" s="43"/>
      <c r="N263" s="43"/>
      <c r="O263" s="43"/>
    </row>
    <row r="264" spans="1:15" ht="15" customHeight="1" x14ac:dyDescent="0.3">
      <c r="A264" s="156"/>
      <c r="B264" s="162"/>
      <c r="C264" s="69" t="s">
        <v>46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/>
      <c r="N264" s="43"/>
      <c r="O264" s="43"/>
    </row>
    <row r="265" spans="1:15" ht="15" customHeight="1" x14ac:dyDescent="0.3">
      <c r="A265" s="155">
        <v>104</v>
      </c>
      <c r="B265" s="161" t="s">
        <v>98</v>
      </c>
      <c r="C265" s="69" t="s">
        <v>15</v>
      </c>
      <c r="D265" s="43">
        <v>300000</v>
      </c>
      <c r="E265" s="43">
        <v>300000</v>
      </c>
      <c r="F265" s="43">
        <v>300000</v>
      </c>
      <c r="G265" s="43">
        <v>300000</v>
      </c>
      <c r="H265" s="43">
        <v>300000</v>
      </c>
      <c r="I265" s="43">
        <v>350000</v>
      </c>
      <c r="J265" s="43">
        <v>350000</v>
      </c>
      <c r="K265" s="43">
        <v>350000</v>
      </c>
      <c r="L265" s="43">
        <v>350000</v>
      </c>
      <c r="M265" s="43"/>
      <c r="N265" s="43"/>
      <c r="O265" s="43"/>
    </row>
    <row r="266" spans="1:15" ht="15" customHeight="1" x14ac:dyDescent="0.3">
      <c r="A266" s="163"/>
      <c r="B266" s="164"/>
      <c r="C266" s="69" t="s">
        <v>16</v>
      </c>
      <c r="D266" s="43">
        <v>97500</v>
      </c>
      <c r="E266" s="43">
        <v>97500</v>
      </c>
      <c r="F266" s="43">
        <v>130000</v>
      </c>
      <c r="G266" s="43">
        <v>130000</v>
      </c>
      <c r="H266" s="43">
        <v>130000</v>
      </c>
      <c r="I266" s="43">
        <v>150000</v>
      </c>
      <c r="J266" s="43">
        <v>150000</v>
      </c>
      <c r="K266" s="43">
        <v>150000</v>
      </c>
      <c r="L266" s="43">
        <v>150000</v>
      </c>
      <c r="M266" s="43"/>
      <c r="N266" s="43"/>
      <c r="O266" s="43"/>
    </row>
    <row r="267" spans="1:15" ht="15" customHeight="1" x14ac:dyDescent="0.3">
      <c r="A267" s="156"/>
      <c r="B267" s="162"/>
      <c r="C267" s="69" t="s">
        <v>46</v>
      </c>
      <c r="D267" s="43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/>
      <c r="N267" s="43"/>
      <c r="O267" s="43"/>
    </row>
    <row r="268" spans="1:15" ht="15" customHeight="1" x14ac:dyDescent="0.3">
      <c r="A268" s="155">
        <v>105</v>
      </c>
      <c r="B268" s="161" t="s">
        <v>99</v>
      </c>
      <c r="C268" s="69" t="s">
        <v>15</v>
      </c>
      <c r="D268" s="117">
        <v>1506622.5</v>
      </c>
      <c r="E268" s="117">
        <v>1506622.5</v>
      </c>
      <c r="F268" s="117">
        <v>1506622.5</v>
      </c>
      <c r="G268" s="117">
        <v>1506622.5</v>
      </c>
      <c r="H268" s="117">
        <v>1506622.5</v>
      </c>
      <c r="I268" s="43">
        <v>1765556</v>
      </c>
      <c r="J268" s="43">
        <v>1637974</v>
      </c>
      <c r="K268" s="43">
        <v>1673780</v>
      </c>
      <c r="L268" s="43">
        <v>1673780</v>
      </c>
      <c r="M268" s="43"/>
      <c r="N268" s="43"/>
      <c r="O268" s="43"/>
    </row>
    <row r="269" spans="1:15" ht="15" customHeight="1" x14ac:dyDescent="0.3">
      <c r="A269" s="163"/>
      <c r="B269" s="164"/>
      <c r="C269" s="69" t="s">
        <v>16</v>
      </c>
      <c r="D269" s="43">
        <v>310000</v>
      </c>
      <c r="E269" s="43">
        <v>310000</v>
      </c>
      <c r="F269" s="43">
        <v>310000</v>
      </c>
      <c r="G269" s="43">
        <v>310000</v>
      </c>
      <c r="H269" s="43">
        <v>310000</v>
      </c>
      <c r="I269" s="43">
        <v>370000</v>
      </c>
      <c r="J269" s="43">
        <v>340000</v>
      </c>
      <c r="K269" s="43">
        <v>345000</v>
      </c>
      <c r="L269" s="43">
        <v>345000</v>
      </c>
      <c r="M269" s="43"/>
      <c r="N269" s="43"/>
      <c r="O269" s="43"/>
    </row>
    <row r="270" spans="1:15" ht="15" customHeight="1" x14ac:dyDescent="0.3">
      <c r="A270" s="156"/>
      <c r="B270" s="162"/>
      <c r="C270" s="69" t="s">
        <v>46</v>
      </c>
      <c r="D270" s="43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/>
      <c r="N270" s="43"/>
      <c r="O270" s="43"/>
    </row>
    <row r="271" spans="1:15" ht="15" customHeight="1" x14ac:dyDescent="0.3">
      <c r="A271" s="155">
        <v>106</v>
      </c>
      <c r="B271" s="161" t="s">
        <v>100</v>
      </c>
      <c r="C271" s="69" t="s">
        <v>15</v>
      </c>
      <c r="D271" s="43">
        <v>0</v>
      </c>
      <c r="E271" s="43">
        <v>0</v>
      </c>
      <c r="F271" s="43">
        <v>100000</v>
      </c>
      <c r="G271" s="43">
        <v>100000</v>
      </c>
      <c r="H271" s="43">
        <v>100000</v>
      </c>
      <c r="I271" s="43">
        <v>100000</v>
      </c>
      <c r="J271" s="43">
        <v>100000</v>
      </c>
      <c r="K271" s="43">
        <v>100000</v>
      </c>
      <c r="L271" s="43">
        <v>100000</v>
      </c>
      <c r="M271" s="43"/>
      <c r="N271" s="43"/>
      <c r="O271" s="43"/>
    </row>
    <row r="272" spans="1:15" ht="15" customHeight="1" x14ac:dyDescent="0.3">
      <c r="A272" s="163"/>
      <c r="B272" s="164"/>
      <c r="C272" s="69" t="s">
        <v>16</v>
      </c>
      <c r="D272" s="43">
        <v>110000</v>
      </c>
      <c r="E272" s="43">
        <v>110000</v>
      </c>
      <c r="F272" s="43">
        <v>110000</v>
      </c>
      <c r="G272" s="43">
        <v>110000</v>
      </c>
      <c r="H272" s="43">
        <v>110000</v>
      </c>
      <c r="I272" s="43">
        <v>130000</v>
      </c>
      <c r="J272" s="43">
        <v>130000</v>
      </c>
      <c r="K272" s="43">
        <v>130000</v>
      </c>
      <c r="L272" s="43">
        <v>130000</v>
      </c>
      <c r="M272" s="43"/>
      <c r="N272" s="43"/>
      <c r="O272" s="43"/>
    </row>
    <row r="273" spans="1:15" ht="15" customHeight="1" x14ac:dyDescent="0.3">
      <c r="A273" s="156"/>
      <c r="B273" s="162"/>
      <c r="C273" s="69" t="s">
        <v>46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/>
      <c r="N273" s="43"/>
      <c r="O273" s="43"/>
    </row>
    <row r="274" spans="1:15" ht="15" customHeight="1" x14ac:dyDescent="0.3">
      <c r="A274" s="155">
        <v>107</v>
      </c>
      <c r="B274" s="161" t="s">
        <v>101</v>
      </c>
      <c r="C274" s="69" t="s">
        <v>15</v>
      </c>
      <c r="D274" s="43">
        <v>0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/>
      <c r="N274" s="43"/>
      <c r="O274" s="43"/>
    </row>
    <row r="275" spans="1:15" ht="15" customHeight="1" x14ac:dyDescent="0.3">
      <c r="A275" s="163"/>
      <c r="B275" s="164"/>
      <c r="C275" s="69" t="s">
        <v>16</v>
      </c>
      <c r="D275" s="43">
        <v>105000</v>
      </c>
      <c r="E275" s="43">
        <v>105000</v>
      </c>
      <c r="F275" s="43">
        <v>105000</v>
      </c>
      <c r="G275" s="43">
        <v>105000</v>
      </c>
      <c r="H275" s="43">
        <v>105000</v>
      </c>
      <c r="I275" s="43">
        <v>105000</v>
      </c>
      <c r="J275" s="43">
        <v>105000</v>
      </c>
      <c r="K275" s="43">
        <v>125000</v>
      </c>
      <c r="L275" s="43">
        <v>125000</v>
      </c>
      <c r="M275" s="43"/>
      <c r="N275" s="43"/>
      <c r="O275" s="43"/>
    </row>
    <row r="276" spans="1:15" ht="15" customHeight="1" x14ac:dyDescent="0.3">
      <c r="A276" s="156"/>
      <c r="B276" s="162"/>
      <c r="C276" s="69" t="s">
        <v>46</v>
      </c>
      <c r="D276" s="43">
        <v>0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/>
      <c r="N276" s="43"/>
      <c r="O276" s="43"/>
    </row>
    <row r="277" spans="1:15" ht="15" customHeight="1" x14ac:dyDescent="0.3">
      <c r="A277" s="155">
        <v>108</v>
      </c>
      <c r="B277" s="161" t="s">
        <v>102</v>
      </c>
      <c r="C277" s="69" t="s">
        <v>15</v>
      </c>
      <c r="D277" s="118">
        <v>63425</v>
      </c>
      <c r="E277" s="118">
        <v>63425</v>
      </c>
      <c r="F277" s="69">
        <f>63425+250000</f>
        <v>313425</v>
      </c>
      <c r="G277" s="69">
        <f>63425+250000</f>
        <v>313425</v>
      </c>
      <c r="H277" s="43">
        <f>200000+63425</f>
        <v>263425</v>
      </c>
      <c r="I277" s="43">
        <f>200000+63425</f>
        <v>263425</v>
      </c>
      <c r="J277" s="43">
        <f t="shared" ref="J277:K277" si="3">200000+63425</f>
        <v>263425</v>
      </c>
      <c r="K277" s="43">
        <f t="shared" si="3"/>
        <v>263425</v>
      </c>
      <c r="L277" s="43">
        <v>71600</v>
      </c>
      <c r="M277" s="43"/>
      <c r="N277" s="43"/>
      <c r="O277" s="43"/>
    </row>
    <row r="278" spans="1:15" ht="15" customHeight="1" x14ac:dyDescent="0.3">
      <c r="A278" s="163"/>
      <c r="B278" s="164"/>
      <c r="C278" s="69" t="s">
        <v>16</v>
      </c>
      <c r="D278" s="43">
        <v>160000</v>
      </c>
      <c r="E278" s="43">
        <v>160000</v>
      </c>
      <c r="F278" s="43">
        <v>160000</v>
      </c>
      <c r="G278" s="43">
        <v>160000</v>
      </c>
      <c r="H278" s="43">
        <v>160000</v>
      </c>
      <c r="I278" s="43">
        <v>160000</v>
      </c>
      <c r="J278" s="43">
        <v>160000</v>
      </c>
      <c r="K278" s="43">
        <v>160000</v>
      </c>
      <c r="L278" s="43">
        <v>175000</v>
      </c>
      <c r="M278" s="43"/>
      <c r="N278" s="43"/>
      <c r="O278" s="43"/>
    </row>
    <row r="279" spans="1:15" ht="15" customHeight="1" x14ac:dyDescent="0.3">
      <c r="A279" s="156"/>
      <c r="B279" s="162"/>
      <c r="C279" s="69" t="s">
        <v>46</v>
      </c>
      <c r="D279" s="43">
        <v>0</v>
      </c>
      <c r="E279" s="43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/>
      <c r="N279" s="43"/>
      <c r="O279" s="43"/>
    </row>
    <row r="280" spans="1:15" ht="15" customHeight="1" x14ac:dyDescent="0.3">
      <c r="A280" s="155">
        <v>109</v>
      </c>
      <c r="B280" s="161" t="s">
        <v>103</v>
      </c>
      <c r="C280" s="69" t="s">
        <v>15</v>
      </c>
      <c r="D280" s="43">
        <v>35000</v>
      </c>
      <c r="E280" s="43">
        <v>35000</v>
      </c>
      <c r="F280" s="43">
        <v>35000</v>
      </c>
      <c r="G280" s="43">
        <v>30000</v>
      </c>
      <c r="H280" s="43">
        <v>35000</v>
      </c>
      <c r="I280" s="43">
        <v>30000</v>
      </c>
      <c r="J280" s="43">
        <v>30000</v>
      </c>
      <c r="K280" s="43">
        <v>30000</v>
      </c>
      <c r="L280" s="43">
        <v>30000</v>
      </c>
      <c r="M280" s="43"/>
      <c r="N280" s="43"/>
      <c r="O280" s="43"/>
    </row>
    <row r="281" spans="1:15" ht="15" customHeight="1" x14ac:dyDescent="0.3">
      <c r="A281" s="163"/>
      <c r="B281" s="164"/>
      <c r="C281" s="69" t="s">
        <v>16</v>
      </c>
      <c r="D281" s="43">
        <v>120000</v>
      </c>
      <c r="E281" s="43">
        <v>120000</v>
      </c>
      <c r="F281" s="43">
        <v>155000</v>
      </c>
      <c r="G281" s="43">
        <v>140000</v>
      </c>
      <c r="H281" s="43">
        <v>155000</v>
      </c>
      <c r="I281" s="43">
        <v>130000</v>
      </c>
      <c r="J281" s="43">
        <v>130000</v>
      </c>
      <c r="K281" s="43">
        <v>130000</v>
      </c>
      <c r="L281" s="43">
        <v>130000</v>
      </c>
      <c r="M281" s="43"/>
      <c r="N281" s="43"/>
      <c r="O281" s="43"/>
    </row>
    <row r="282" spans="1:15" ht="15" customHeight="1" x14ac:dyDescent="0.3">
      <c r="A282" s="156"/>
      <c r="B282" s="162"/>
      <c r="C282" s="69" t="s">
        <v>46</v>
      </c>
      <c r="D282" s="43">
        <v>0</v>
      </c>
      <c r="E282" s="43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/>
      <c r="N282" s="43"/>
      <c r="O282" s="43"/>
    </row>
    <row r="283" spans="1:15" ht="15" customHeight="1" x14ac:dyDescent="0.3">
      <c r="A283" s="155">
        <v>110</v>
      </c>
      <c r="B283" s="161" t="s">
        <v>104</v>
      </c>
      <c r="C283" s="69" t="s">
        <v>15</v>
      </c>
      <c r="D283" s="43">
        <v>0</v>
      </c>
      <c r="E283" s="43"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/>
      <c r="N283" s="43"/>
      <c r="O283" s="43"/>
    </row>
    <row r="284" spans="1:15" ht="15" customHeight="1" x14ac:dyDescent="0.3">
      <c r="A284" s="163"/>
      <c r="B284" s="164"/>
      <c r="C284" s="69" t="s">
        <v>16</v>
      </c>
      <c r="D284" s="43">
        <v>380000</v>
      </c>
      <c r="E284" s="43">
        <v>380000</v>
      </c>
      <c r="F284" s="43">
        <v>380000</v>
      </c>
      <c r="G284" s="43">
        <v>380000</v>
      </c>
      <c r="H284" s="43">
        <v>380000</v>
      </c>
      <c r="I284" s="43">
        <v>580000</v>
      </c>
      <c r="J284" s="43">
        <v>570000</v>
      </c>
      <c r="K284" s="43">
        <v>570000</v>
      </c>
      <c r="L284" s="43">
        <v>570000</v>
      </c>
      <c r="M284" s="43"/>
      <c r="N284" s="43"/>
      <c r="O284" s="43"/>
    </row>
    <row r="285" spans="1:15" ht="15" customHeight="1" x14ac:dyDescent="0.3">
      <c r="A285" s="156"/>
      <c r="B285" s="162"/>
      <c r="C285" s="69" t="s">
        <v>46</v>
      </c>
      <c r="D285" s="43">
        <v>0</v>
      </c>
      <c r="E285" s="43"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/>
      <c r="N285" s="43"/>
      <c r="O285" s="43"/>
    </row>
    <row r="286" spans="1:15" ht="15" customHeight="1" x14ac:dyDescent="0.3">
      <c r="A286" s="155">
        <v>111</v>
      </c>
      <c r="B286" s="161" t="s">
        <v>105</v>
      </c>
      <c r="C286" s="69" t="s">
        <v>15</v>
      </c>
      <c r="D286" s="43">
        <v>300000</v>
      </c>
      <c r="E286" s="43">
        <v>300000</v>
      </c>
      <c r="F286" s="43">
        <v>300000</v>
      </c>
      <c r="G286" s="43">
        <v>300000</v>
      </c>
      <c r="H286" s="43">
        <v>300000</v>
      </c>
      <c r="I286" s="43">
        <v>300000</v>
      </c>
      <c r="J286" s="43">
        <v>300000</v>
      </c>
      <c r="K286" s="43">
        <v>300000</v>
      </c>
      <c r="L286" s="43">
        <v>250000</v>
      </c>
      <c r="M286" s="43"/>
      <c r="N286" s="43"/>
      <c r="O286" s="43"/>
    </row>
    <row r="287" spans="1:15" ht="15" customHeight="1" x14ac:dyDescent="0.3">
      <c r="A287" s="163"/>
      <c r="B287" s="164"/>
      <c r="C287" s="69" t="s">
        <v>16</v>
      </c>
      <c r="D287" s="43">
        <v>97500</v>
      </c>
      <c r="E287" s="43">
        <v>97500</v>
      </c>
      <c r="F287" s="43">
        <v>97500</v>
      </c>
      <c r="G287" s="43">
        <v>130000</v>
      </c>
      <c r="H287" s="43">
        <v>130000</v>
      </c>
      <c r="I287" s="43">
        <v>190000</v>
      </c>
      <c r="J287" s="43">
        <v>190000</v>
      </c>
      <c r="K287" s="43">
        <v>190000</v>
      </c>
      <c r="L287" s="43">
        <v>165000</v>
      </c>
      <c r="M287" s="43"/>
      <c r="N287" s="43"/>
      <c r="O287" s="43"/>
    </row>
    <row r="288" spans="1:15" ht="15" customHeight="1" x14ac:dyDescent="0.3">
      <c r="A288" s="156"/>
      <c r="B288" s="162"/>
      <c r="C288" s="69" t="s">
        <v>46</v>
      </c>
      <c r="D288" s="43">
        <v>0</v>
      </c>
      <c r="E288" s="43"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/>
      <c r="N288" s="43"/>
      <c r="O288" s="43"/>
    </row>
    <row r="289" spans="1:15" ht="15" customHeight="1" x14ac:dyDescent="0.3">
      <c r="A289" s="155">
        <v>112</v>
      </c>
      <c r="B289" s="161" t="s">
        <v>106</v>
      </c>
      <c r="C289" s="69" t="s">
        <v>15</v>
      </c>
      <c r="D289" s="118">
        <v>276075</v>
      </c>
      <c r="E289" s="118">
        <v>276075</v>
      </c>
      <c r="F289" s="118">
        <v>276075</v>
      </c>
      <c r="G289" s="118">
        <v>276075</v>
      </c>
      <c r="H289" s="118">
        <v>276075</v>
      </c>
      <c r="I289" s="43">
        <v>276075</v>
      </c>
      <c r="J289" s="43">
        <v>276075</v>
      </c>
      <c r="K289" s="43">
        <v>226075</v>
      </c>
      <c r="L289" s="43">
        <v>226075</v>
      </c>
      <c r="M289" s="43"/>
      <c r="N289" s="43"/>
      <c r="O289" s="43"/>
    </row>
    <row r="290" spans="1:15" ht="15" customHeight="1" x14ac:dyDescent="0.3">
      <c r="A290" s="163"/>
      <c r="B290" s="164"/>
      <c r="C290" s="69" t="s">
        <v>16</v>
      </c>
      <c r="D290" s="43">
        <v>200000</v>
      </c>
      <c r="E290" s="43">
        <v>200000</v>
      </c>
      <c r="F290" s="43">
        <v>200000</v>
      </c>
      <c r="G290" s="43">
        <v>200000</v>
      </c>
      <c r="H290" s="43">
        <v>200000</v>
      </c>
      <c r="I290" s="43">
        <v>195000</v>
      </c>
      <c r="J290" s="43">
        <v>195000</v>
      </c>
      <c r="K290" s="43">
        <v>195000</v>
      </c>
      <c r="L290" s="43">
        <v>170000</v>
      </c>
      <c r="M290" s="43"/>
      <c r="N290" s="43"/>
      <c r="O290" s="43"/>
    </row>
    <row r="291" spans="1:15" ht="15" customHeight="1" x14ac:dyDescent="0.3">
      <c r="A291" s="156"/>
      <c r="B291" s="162"/>
      <c r="C291" s="69" t="s">
        <v>46</v>
      </c>
      <c r="D291" s="75">
        <v>0</v>
      </c>
      <c r="E291" s="75"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/>
      <c r="N291" s="43"/>
      <c r="O291" s="43"/>
    </row>
    <row r="292" spans="1:15" ht="15" customHeight="1" x14ac:dyDescent="0.3">
      <c r="A292" s="155">
        <v>113</v>
      </c>
      <c r="B292" s="161" t="s">
        <v>107</v>
      </c>
      <c r="C292" s="69" t="s">
        <v>15</v>
      </c>
      <c r="D292" s="118">
        <v>111000</v>
      </c>
      <c r="E292" s="118">
        <v>111000</v>
      </c>
      <c r="F292" s="43">
        <v>160000</v>
      </c>
      <c r="G292" s="43">
        <v>160000</v>
      </c>
      <c r="H292" s="43">
        <v>160000</v>
      </c>
      <c r="I292" s="43">
        <v>200000</v>
      </c>
      <c r="J292" s="43">
        <v>200000</v>
      </c>
      <c r="K292" s="43">
        <v>200000</v>
      </c>
      <c r="L292" s="43">
        <v>200000</v>
      </c>
      <c r="M292" s="43"/>
      <c r="N292" s="43"/>
      <c r="O292" s="43"/>
    </row>
    <row r="293" spans="1:15" ht="15" customHeight="1" x14ac:dyDescent="0.3">
      <c r="A293" s="163"/>
      <c r="B293" s="164"/>
      <c r="C293" s="69" t="s">
        <v>16</v>
      </c>
      <c r="D293" s="43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76"/>
      <c r="N293" s="76"/>
      <c r="O293" s="76"/>
    </row>
    <row r="294" spans="1:15" ht="15" customHeight="1" x14ac:dyDescent="0.3">
      <c r="A294" s="156"/>
      <c r="B294" s="162"/>
      <c r="C294" s="69" t="s">
        <v>46</v>
      </c>
      <c r="D294" s="43">
        <v>0</v>
      </c>
      <c r="E294" s="43"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/>
      <c r="N294" s="43"/>
      <c r="O294" s="43"/>
    </row>
    <row r="295" spans="1:15" ht="15" customHeight="1" x14ac:dyDescent="0.3">
      <c r="A295" s="155">
        <v>114</v>
      </c>
      <c r="B295" s="161" t="s">
        <v>108</v>
      </c>
      <c r="C295" s="69" t="s">
        <v>15</v>
      </c>
      <c r="D295" s="43">
        <v>150000</v>
      </c>
      <c r="E295" s="43">
        <v>150000</v>
      </c>
      <c r="F295" s="43">
        <v>150000</v>
      </c>
      <c r="G295" s="43">
        <v>150000</v>
      </c>
      <c r="H295" s="43">
        <v>150000</v>
      </c>
      <c r="I295" s="43">
        <v>150000</v>
      </c>
      <c r="J295" s="43">
        <v>150000</v>
      </c>
      <c r="K295" s="43">
        <v>150000</v>
      </c>
      <c r="L295" s="43">
        <v>150000</v>
      </c>
      <c r="M295" s="43"/>
      <c r="N295" s="43"/>
      <c r="O295" s="43"/>
    </row>
    <row r="296" spans="1:15" ht="15" customHeight="1" x14ac:dyDescent="0.3">
      <c r="A296" s="163"/>
      <c r="B296" s="164"/>
      <c r="C296" s="69" t="s">
        <v>16</v>
      </c>
      <c r="D296" s="43">
        <v>135000</v>
      </c>
      <c r="E296" s="43">
        <v>135000</v>
      </c>
      <c r="F296" s="43">
        <v>135000</v>
      </c>
      <c r="G296" s="43">
        <v>135000</v>
      </c>
      <c r="H296" s="43">
        <v>135000</v>
      </c>
      <c r="I296" s="43">
        <v>165000</v>
      </c>
      <c r="J296" s="43">
        <v>165000</v>
      </c>
      <c r="K296" s="43">
        <v>165000</v>
      </c>
      <c r="L296" s="43">
        <v>165000</v>
      </c>
      <c r="M296" s="43"/>
      <c r="N296" s="43"/>
      <c r="O296" s="43"/>
    </row>
    <row r="297" spans="1:15" ht="15" customHeight="1" x14ac:dyDescent="0.3">
      <c r="A297" s="156"/>
      <c r="B297" s="162"/>
      <c r="C297" s="69" t="s">
        <v>46</v>
      </c>
      <c r="D297" s="43">
        <v>0</v>
      </c>
      <c r="E297" s="43">
        <v>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/>
      <c r="N297" s="43"/>
      <c r="O297" s="43"/>
    </row>
    <row r="298" spans="1:15" ht="15" customHeight="1" x14ac:dyDescent="0.3">
      <c r="A298" s="155">
        <v>115</v>
      </c>
      <c r="B298" s="161" t="s">
        <v>109</v>
      </c>
      <c r="C298" s="69" t="s">
        <v>15</v>
      </c>
      <c r="D298" s="43">
        <v>465000</v>
      </c>
      <c r="E298" s="43">
        <v>415000</v>
      </c>
      <c r="F298" s="43">
        <v>415000</v>
      </c>
      <c r="G298" s="43">
        <v>415000</v>
      </c>
      <c r="H298" s="43">
        <v>415000</v>
      </c>
      <c r="I298" s="43">
        <v>415000</v>
      </c>
      <c r="J298" s="43">
        <v>415000</v>
      </c>
      <c r="K298" s="43">
        <v>415000</v>
      </c>
      <c r="L298" s="43">
        <v>415000</v>
      </c>
      <c r="M298" s="43"/>
      <c r="N298" s="43"/>
      <c r="O298" s="43"/>
    </row>
    <row r="299" spans="1:15" ht="15" customHeight="1" x14ac:dyDescent="0.3">
      <c r="A299" s="163"/>
      <c r="B299" s="164"/>
      <c r="C299" s="69" t="s">
        <v>16</v>
      </c>
      <c r="D299" s="43">
        <v>200000</v>
      </c>
      <c r="E299" s="43">
        <v>175000</v>
      </c>
      <c r="F299" s="43">
        <v>175000</v>
      </c>
      <c r="G299" s="43">
        <v>175000</v>
      </c>
      <c r="H299" s="43">
        <v>175000</v>
      </c>
      <c r="I299" s="43">
        <v>175000</v>
      </c>
      <c r="J299" s="43">
        <v>175000</v>
      </c>
      <c r="K299" s="43">
        <v>175000</v>
      </c>
      <c r="L299" s="43">
        <v>175000</v>
      </c>
      <c r="M299" s="43"/>
      <c r="N299" s="43"/>
      <c r="O299" s="43"/>
    </row>
    <row r="300" spans="1:15" ht="15" customHeight="1" x14ac:dyDescent="0.3">
      <c r="A300" s="156"/>
      <c r="B300" s="162"/>
      <c r="C300" s="69" t="s">
        <v>46</v>
      </c>
      <c r="D300" s="43">
        <v>0</v>
      </c>
      <c r="E300" s="43"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/>
      <c r="N300" s="43"/>
      <c r="O300" s="43"/>
    </row>
    <row r="301" spans="1:15" ht="15" customHeight="1" x14ac:dyDescent="0.3">
      <c r="A301" s="155">
        <v>116</v>
      </c>
      <c r="B301" s="161" t="s">
        <v>110</v>
      </c>
      <c r="C301" s="69" t="s">
        <v>15</v>
      </c>
      <c r="D301" s="43">
        <v>500000</v>
      </c>
      <c r="E301" s="43">
        <v>500000</v>
      </c>
      <c r="F301" s="43">
        <v>500000</v>
      </c>
      <c r="G301" s="43">
        <v>450000</v>
      </c>
      <c r="H301" s="43">
        <v>450000</v>
      </c>
      <c r="I301" s="43">
        <v>450000</v>
      </c>
      <c r="J301" s="43">
        <v>450000</v>
      </c>
      <c r="K301" s="43">
        <v>450000</v>
      </c>
      <c r="L301" s="43">
        <v>450000</v>
      </c>
      <c r="M301" s="43"/>
      <c r="N301" s="43"/>
      <c r="O301" s="43"/>
    </row>
    <row r="302" spans="1:15" ht="15" customHeight="1" x14ac:dyDescent="0.3">
      <c r="A302" s="163"/>
      <c r="B302" s="164"/>
      <c r="C302" s="69" t="s">
        <v>16</v>
      </c>
      <c r="D302" s="43">
        <v>273749</v>
      </c>
      <c r="E302" s="43">
        <v>273749</v>
      </c>
      <c r="F302" s="43">
        <v>273749</v>
      </c>
      <c r="G302" s="43">
        <v>255000</v>
      </c>
      <c r="H302" s="43">
        <v>255000</v>
      </c>
      <c r="I302" s="40">
        <v>300000</v>
      </c>
      <c r="J302" s="40">
        <v>307500</v>
      </c>
      <c r="K302" s="40">
        <v>307500</v>
      </c>
      <c r="L302" s="40">
        <v>307500</v>
      </c>
      <c r="M302" s="43"/>
      <c r="N302" s="43"/>
      <c r="O302" s="43"/>
    </row>
    <row r="303" spans="1:15" ht="15" customHeight="1" x14ac:dyDescent="0.3">
      <c r="A303" s="156"/>
      <c r="B303" s="162"/>
      <c r="C303" s="69" t="s">
        <v>46</v>
      </c>
      <c r="D303" s="43">
        <v>0</v>
      </c>
      <c r="E303" s="43">
        <v>0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/>
      <c r="N303" s="43"/>
      <c r="O303" s="43"/>
    </row>
    <row r="304" spans="1:15" ht="15" customHeight="1" x14ac:dyDescent="0.3">
      <c r="A304" s="155">
        <v>117</v>
      </c>
      <c r="B304" s="161" t="s">
        <v>111</v>
      </c>
      <c r="C304" s="69" t="s">
        <v>15</v>
      </c>
      <c r="D304" s="43">
        <v>235000</v>
      </c>
      <c r="E304" s="43">
        <v>235000</v>
      </c>
      <c r="F304" s="43">
        <v>285000</v>
      </c>
      <c r="G304" s="43">
        <v>260000</v>
      </c>
      <c r="H304" s="43">
        <v>260000</v>
      </c>
      <c r="I304" s="43">
        <v>350000</v>
      </c>
      <c r="J304" s="43">
        <v>350000</v>
      </c>
      <c r="K304" s="43">
        <v>300000</v>
      </c>
      <c r="L304" s="43">
        <v>300000</v>
      </c>
      <c r="M304" s="43"/>
      <c r="N304" s="43"/>
      <c r="O304" s="43"/>
    </row>
    <row r="305" spans="1:15" ht="15" customHeight="1" x14ac:dyDescent="0.3">
      <c r="A305" s="163"/>
      <c r="B305" s="164"/>
      <c r="C305" s="69" t="s">
        <v>16</v>
      </c>
      <c r="D305" s="43">
        <v>130000</v>
      </c>
      <c r="E305" s="43">
        <v>130000</v>
      </c>
      <c r="F305" s="69">
        <v>155000</v>
      </c>
      <c r="G305" s="43">
        <v>135000</v>
      </c>
      <c r="H305" s="43">
        <v>135000</v>
      </c>
      <c r="I305" s="43">
        <v>195000</v>
      </c>
      <c r="J305" s="43">
        <v>195000</v>
      </c>
      <c r="K305" s="43">
        <v>170000</v>
      </c>
      <c r="L305" s="43">
        <v>170000</v>
      </c>
      <c r="M305" s="43"/>
      <c r="N305" s="43"/>
      <c r="O305" s="43"/>
    </row>
    <row r="306" spans="1:15" ht="15" customHeight="1" x14ac:dyDescent="0.3">
      <c r="A306" s="156"/>
      <c r="B306" s="162"/>
      <c r="C306" s="69" t="s">
        <v>46</v>
      </c>
      <c r="D306" s="43">
        <v>0</v>
      </c>
      <c r="E306" s="43">
        <v>0</v>
      </c>
      <c r="F306" s="43">
        <v>0</v>
      </c>
      <c r="G306" s="43">
        <v>0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/>
      <c r="N306" s="43"/>
      <c r="O306" s="43"/>
    </row>
    <row r="307" spans="1:15" ht="15" customHeight="1" x14ac:dyDescent="0.3">
      <c r="A307" s="155">
        <v>118</v>
      </c>
      <c r="B307" s="161" t="s">
        <v>112</v>
      </c>
      <c r="C307" s="69" t="s">
        <v>15</v>
      </c>
      <c r="D307" s="43">
        <v>148853</v>
      </c>
      <c r="E307" s="43">
        <v>148853</v>
      </c>
      <c r="F307" s="43">
        <v>139127.5</v>
      </c>
      <c r="G307" s="43">
        <v>139127.5</v>
      </c>
      <c r="H307" s="43">
        <v>139127.5</v>
      </c>
      <c r="I307" s="43">
        <v>147302.5</v>
      </c>
      <c r="J307" s="43">
        <v>137577.5</v>
      </c>
      <c r="K307" s="43">
        <v>137577.5</v>
      </c>
      <c r="L307" s="43">
        <v>137577.5</v>
      </c>
      <c r="M307" s="43"/>
      <c r="N307" s="43"/>
      <c r="O307" s="43"/>
    </row>
    <row r="308" spans="1:15" ht="15" customHeight="1" x14ac:dyDescent="0.3">
      <c r="A308" s="163"/>
      <c r="B308" s="164"/>
      <c r="C308" s="69" t="s">
        <v>16</v>
      </c>
      <c r="D308" s="43">
        <v>116250</v>
      </c>
      <c r="E308" s="43">
        <v>116250</v>
      </c>
      <c r="F308" s="43">
        <v>101250</v>
      </c>
      <c r="G308" s="43">
        <v>101250</v>
      </c>
      <c r="H308" s="43">
        <v>101250</v>
      </c>
      <c r="I308" s="43">
        <v>108750</v>
      </c>
      <c r="J308" s="43">
        <v>93750</v>
      </c>
      <c r="K308" s="43">
        <v>93750</v>
      </c>
      <c r="L308" s="43">
        <v>93750</v>
      </c>
      <c r="M308" s="43"/>
      <c r="N308" s="43"/>
      <c r="O308" s="43"/>
    </row>
    <row r="309" spans="1:15" ht="15" customHeight="1" x14ac:dyDescent="0.3">
      <c r="A309" s="156"/>
      <c r="B309" s="162"/>
      <c r="C309" s="69" t="s">
        <v>46</v>
      </c>
      <c r="D309" s="43">
        <v>0</v>
      </c>
      <c r="E309" s="43">
        <v>0</v>
      </c>
      <c r="F309" s="43">
        <v>0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/>
      <c r="N309" s="43"/>
      <c r="O309" s="43"/>
    </row>
    <row r="310" spans="1:15" ht="15" customHeight="1" x14ac:dyDescent="0.3">
      <c r="A310" s="155">
        <v>119</v>
      </c>
      <c r="B310" s="161" t="s">
        <v>113</v>
      </c>
      <c r="C310" s="69" t="s">
        <v>15</v>
      </c>
      <c r="D310" s="43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43">
        <v>0</v>
      </c>
      <c r="M310" s="43"/>
      <c r="N310" s="43"/>
      <c r="O310" s="43"/>
    </row>
    <row r="311" spans="1:15" ht="15" customHeight="1" x14ac:dyDescent="0.3">
      <c r="A311" s="163"/>
      <c r="B311" s="164"/>
      <c r="C311" s="69" t="s">
        <v>16</v>
      </c>
      <c r="D311" s="43">
        <v>210000</v>
      </c>
      <c r="E311" s="43">
        <v>210000</v>
      </c>
      <c r="F311" s="43">
        <v>210000</v>
      </c>
      <c r="G311" s="43">
        <v>210000</v>
      </c>
      <c r="H311" s="43">
        <v>210000</v>
      </c>
      <c r="I311" s="43">
        <v>240000</v>
      </c>
      <c r="J311" s="43">
        <v>240000</v>
      </c>
      <c r="K311" s="43">
        <v>240000</v>
      </c>
      <c r="L311" s="43">
        <v>240000</v>
      </c>
      <c r="M311" s="43"/>
      <c r="N311" s="43"/>
      <c r="O311" s="43"/>
    </row>
    <row r="312" spans="1:15" ht="15" customHeight="1" x14ac:dyDescent="0.3">
      <c r="A312" s="156"/>
      <c r="B312" s="162"/>
      <c r="C312" s="69" t="s">
        <v>46</v>
      </c>
      <c r="D312" s="43">
        <v>0</v>
      </c>
      <c r="E312" s="43">
        <v>0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/>
      <c r="N312" s="43"/>
      <c r="O312" s="43"/>
    </row>
    <row r="313" spans="1:15" ht="15" customHeight="1" x14ac:dyDescent="0.3">
      <c r="A313" s="155">
        <v>120</v>
      </c>
      <c r="B313" s="161" t="s">
        <v>114</v>
      </c>
      <c r="C313" s="69" t="s">
        <v>15</v>
      </c>
      <c r="D313" s="43">
        <v>450000</v>
      </c>
      <c r="E313" s="43">
        <v>450000</v>
      </c>
      <c r="F313" s="43">
        <v>450000</v>
      </c>
      <c r="G313" s="43">
        <v>450000</v>
      </c>
      <c r="H313" s="43">
        <v>450000</v>
      </c>
      <c r="I313" s="43">
        <v>450000</v>
      </c>
      <c r="J313" s="43">
        <v>400000</v>
      </c>
      <c r="K313" s="43">
        <v>400000</v>
      </c>
      <c r="L313" s="43">
        <v>400000</v>
      </c>
      <c r="M313" s="43"/>
      <c r="N313" s="43"/>
      <c r="O313" s="43"/>
    </row>
    <row r="314" spans="1:15" ht="15" customHeight="1" x14ac:dyDescent="0.3">
      <c r="A314" s="163"/>
      <c r="B314" s="164"/>
      <c r="C314" s="69" t="s">
        <v>16</v>
      </c>
      <c r="D314" s="43">
        <f>245000+80000</f>
        <v>325000</v>
      </c>
      <c r="E314" s="43">
        <f>245000+80000</f>
        <v>325000</v>
      </c>
      <c r="F314" s="43">
        <f>245000+80000</f>
        <v>325000</v>
      </c>
      <c r="G314" s="43">
        <f>245000+80000</f>
        <v>325000</v>
      </c>
      <c r="H314" s="43">
        <f>245000+80000</f>
        <v>325000</v>
      </c>
      <c r="I314" s="43">
        <f>70000+390000</f>
        <v>460000</v>
      </c>
      <c r="J314" s="43">
        <f>340000+70000</f>
        <v>410000</v>
      </c>
      <c r="K314" s="43">
        <f>345000+50000</f>
        <v>395000</v>
      </c>
      <c r="L314" s="43">
        <f>30000+345000</f>
        <v>375000</v>
      </c>
      <c r="M314" s="43"/>
      <c r="N314" s="43"/>
      <c r="O314" s="43"/>
    </row>
    <row r="315" spans="1:15" ht="15" customHeight="1" x14ac:dyDescent="0.3">
      <c r="A315" s="156"/>
      <c r="B315" s="162"/>
      <c r="C315" s="69" t="s">
        <v>46</v>
      </c>
      <c r="D315" s="43">
        <v>0</v>
      </c>
      <c r="E315" s="43">
        <v>0</v>
      </c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/>
      <c r="N315" s="43"/>
      <c r="O315" s="43"/>
    </row>
    <row r="316" spans="1:15" ht="15" customHeight="1" x14ac:dyDescent="0.3">
      <c r="A316" s="155">
        <v>121</v>
      </c>
      <c r="B316" s="161" t="s">
        <v>115</v>
      </c>
      <c r="C316" s="69" t="s">
        <v>15</v>
      </c>
      <c r="D316" s="43">
        <v>861000</v>
      </c>
      <c r="E316" s="43">
        <v>861000</v>
      </c>
      <c r="F316" s="43">
        <v>861000</v>
      </c>
      <c r="G316" s="43">
        <v>811000</v>
      </c>
      <c r="H316" s="43">
        <v>811000</v>
      </c>
      <c r="I316" s="43">
        <v>961000</v>
      </c>
      <c r="J316" s="43">
        <v>861000</v>
      </c>
      <c r="K316" s="43">
        <v>861000</v>
      </c>
      <c r="L316" s="43">
        <v>861000</v>
      </c>
      <c r="M316" s="43"/>
      <c r="N316" s="43"/>
      <c r="O316" s="43"/>
    </row>
    <row r="317" spans="1:15" ht="15" customHeight="1" x14ac:dyDescent="0.3">
      <c r="A317" s="163"/>
      <c r="B317" s="164"/>
      <c r="C317" s="69" t="s">
        <v>16</v>
      </c>
      <c r="D317" s="43">
        <v>365000</v>
      </c>
      <c r="E317" s="43">
        <v>365000</v>
      </c>
      <c r="F317" s="43">
        <v>365000</v>
      </c>
      <c r="G317" s="43">
        <v>340000</v>
      </c>
      <c r="H317" s="43">
        <v>340000</v>
      </c>
      <c r="I317" s="43">
        <v>385000</v>
      </c>
      <c r="J317" s="43">
        <v>385000</v>
      </c>
      <c r="K317" s="43">
        <v>385000</v>
      </c>
      <c r="L317" s="43">
        <v>385000</v>
      </c>
      <c r="M317" s="43"/>
      <c r="N317" s="43"/>
      <c r="O317" s="43"/>
    </row>
    <row r="318" spans="1:15" ht="15" customHeight="1" x14ac:dyDescent="0.3">
      <c r="A318" s="156"/>
      <c r="B318" s="162"/>
      <c r="C318" s="69" t="s">
        <v>46</v>
      </c>
      <c r="D318" s="43">
        <v>0</v>
      </c>
      <c r="E318" s="43">
        <v>0</v>
      </c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/>
      <c r="N318" s="43"/>
      <c r="O318" s="43"/>
    </row>
    <row r="319" spans="1:15" ht="15" customHeight="1" x14ac:dyDescent="0.3">
      <c r="A319" s="155">
        <v>122</v>
      </c>
      <c r="B319" s="161" t="s">
        <v>116</v>
      </c>
      <c r="C319" s="69" t="s">
        <v>15</v>
      </c>
      <c r="D319" s="43">
        <v>375000</v>
      </c>
      <c r="E319" s="43">
        <v>375000</v>
      </c>
      <c r="F319" s="43">
        <v>550000</v>
      </c>
      <c r="G319" s="43">
        <v>600000</v>
      </c>
      <c r="H319" s="43">
        <v>600000</v>
      </c>
      <c r="I319" s="43">
        <v>600000</v>
      </c>
      <c r="J319" s="43">
        <v>600000</v>
      </c>
      <c r="K319" s="43">
        <v>600000</v>
      </c>
      <c r="L319" s="43">
        <v>550000</v>
      </c>
      <c r="M319" s="43"/>
      <c r="N319" s="43"/>
      <c r="O319" s="43"/>
    </row>
    <row r="320" spans="1:15" ht="15" customHeight="1" x14ac:dyDescent="0.3">
      <c r="A320" s="163"/>
      <c r="B320" s="164"/>
      <c r="C320" s="69" t="s">
        <v>16</v>
      </c>
      <c r="D320" s="43">
        <v>185000</v>
      </c>
      <c r="E320" s="43">
        <v>185000</v>
      </c>
      <c r="F320" s="43">
        <v>185000</v>
      </c>
      <c r="G320" s="43">
        <v>185000</v>
      </c>
      <c r="H320" s="43">
        <v>185000</v>
      </c>
      <c r="I320" s="43">
        <v>185000</v>
      </c>
      <c r="J320" s="43">
        <v>185000</v>
      </c>
      <c r="K320" s="43">
        <v>185000</v>
      </c>
      <c r="L320" s="43">
        <v>160000</v>
      </c>
      <c r="M320" s="43"/>
      <c r="N320" s="43"/>
      <c r="O320" s="43"/>
    </row>
    <row r="321" spans="1:15" ht="15" customHeight="1" x14ac:dyDescent="0.3">
      <c r="A321" s="156"/>
      <c r="B321" s="162"/>
      <c r="C321" s="69" t="s">
        <v>46</v>
      </c>
      <c r="D321" s="43">
        <v>0</v>
      </c>
      <c r="E321" s="43">
        <v>0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/>
      <c r="N321" s="43"/>
      <c r="O321" s="43"/>
    </row>
    <row r="322" spans="1:15" ht="15" customHeight="1" x14ac:dyDescent="0.3">
      <c r="A322" s="155">
        <v>123</v>
      </c>
      <c r="B322" s="161" t="s">
        <v>117</v>
      </c>
      <c r="C322" s="69" t="s">
        <v>15</v>
      </c>
      <c r="D322" s="43">
        <v>750000</v>
      </c>
      <c r="E322" s="43">
        <v>750000</v>
      </c>
      <c r="F322" s="43">
        <v>750000</v>
      </c>
      <c r="G322" s="43">
        <v>750000</v>
      </c>
      <c r="H322" s="43">
        <v>750000</v>
      </c>
      <c r="I322" s="43">
        <v>750000</v>
      </c>
      <c r="J322" s="43">
        <v>1000000</v>
      </c>
      <c r="K322" s="43">
        <v>1000000</v>
      </c>
      <c r="L322" s="43">
        <v>1000000</v>
      </c>
      <c r="M322" s="43"/>
      <c r="N322" s="43"/>
      <c r="O322" s="43"/>
    </row>
    <row r="323" spans="1:15" ht="15" customHeight="1" x14ac:dyDescent="0.3">
      <c r="A323" s="163"/>
      <c r="B323" s="164"/>
      <c r="C323" s="69" t="s">
        <v>16</v>
      </c>
      <c r="D323" s="43">
        <v>350000</v>
      </c>
      <c r="E323" s="43">
        <v>350000</v>
      </c>
      <c r="F323" s="43">
        <v>350000</v>
      </c>
      <c r="G323" s="43">
        <v>0</v>
      </c>
      <c r="H323" s="43">
        <v>335000</v>
      </c>
      <c r="I323" s="43">
        <v>335000</v>
      </c>
      <c r="J323" s="43">
        <v>430000</v>
      </c>
      <c r="K323" s="43">
        <v>430000</v>
      </c>
      <c r="L323" s="43">
        <v>430000</v>
      </c>
      <c r="M323" s="43"/>
      <c r="N323" s="43"/>
      <c r="O323" s="43"/>
    </row>
    <row r="324" spans="1:15" ht="15" customHeight="1" x14ac:dyDescent="0.3">
      <c r="A324" s="156"/>
      <c r="B324" s="162"/>
      <c r="C324" s="69" t="s">
        <v>46</v>
      </c>
      <c r="D324" s="43">
        <v>0</v>
      </c>
      <c r="E324" s="43">
        <v>0</v>
      </c>
      <c r="F324" s="43">
        <v>0</v>
      </c>
      <c r="G324" s="43">
        <v>335000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/>
      <c r="N324" s="43"/>
      <c r="O324" s="43"/>
    </row>
    <row r="325" spans="1:15" ht="15" customHeight="1" x14ac:dyDescent="0.3">
      <c r="A325" s="155">
        <v>124</v>
      </c>
      <c r="B325" s="161" t="s">
        <v>118</v>
      </c>
      <c r="C325" s="69" t="s">
        <v>15</v>
      </c>
      <c r="D325" s="43">
        <v>260000</v>
      </c>
      <c r="E325" s="43">
        <v>260000</v>
      </c>
      <c r="F325" s="43">
        <v>260000</v>
      </c>
      <c r="G325" s="43">
        <v>260000</v>
      </c>
      <c r="H325" s="43">
        <v>260000</v>
      </c>
      <c r="I325" s="43">
        <v>275000</v>
      </c>
      <c r="J325" s="43">
        <v>275000</v>
      </c>
      <c r="K325" s="43">
        <v>275000</v>
      </c>
      <c r="L325" s="43">
        <v>255000</v>
      </c>
      <c r="M325" s="43"/>
      <c r="N325" s="43"/>
      <c r="O325" s="43"/>
    </row>
    <row r="326" spans="1:15" ht="15" customHeight="1" x14ac:dyDescent="0.3">
      <c r="A326" s="163"/>
      <c r="B326" s="164"/>
      <c r="C326" s="69" t="s">
        <v>16</v>
      </c>
      <c r="D326" s="118">
        <v>255565</v>
      </c>
      <c r="E326" s="118">
        <v>255565</v>
      </c>
      <c r="F326" s="118">
        <v>255565</v>
      </c>
      <c r="G326" s="118">
        <v>255565</v>
      </c>
      <c r="H326" s="118">
        <v>255565</v>
      </c>
      <c r="I326" s="43">
        <v>263740</v>
      </c>
      <c r="J326" s="43">
        <v>263740</v>
      </c>
      <c r="K326" s="43">
        <v>263740</v>
      </c>
      <c r="L326" s="43">
        <v>254015</v>
      </c>
      <c r="M326" s="43"/>
      <c r="N326" s="43"/>
      <c r="O326" s="43"/>
    </row>
    <row r="327" spans="1:15" ht="15" customHeight="1" x14ac:dyDescent="0.3">
      <c r="A327" s="156"/>
      <c r="B327" s="162"/>
      <c r="C327" s="69" t="s">
        <v>46</v>
      </c>
      <c r="D327" s="43">
        <v>0</v>
      </c>
      <c r="E327" s="43">
        <v>0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/>
      <c r="N327" s="43"/>
      <c r="O327" s="43"/>
    </row>
    <row r="328" spans="1:15" ht="15" customHeight="1" x14ac:dyDescent="0.3">
      <c r="A328" s="155">
        <v>125</v>
      </c>
      <c r="B328" s="161" t="s">
        <v>119</v>
      </c>
      <c r="C328" s="69" t="s">
        <v>15</v>
      </c>
      <c r="D328" s="43">
        <v>369500</v>
      </c>
      <c r="E328" s="43">
        <v>319500</v>
      </c>
      <c r="F328" s="43">
        <v>319500</v>
      </c>
      <c r="G328" s="43">
        <v>319500</v>
      </c>
      <c r="H328" s="43">
        <v>319500</v>
      </c>
      <c r="I328" s="43">
        <v>328000</v>
      </c>
      <c r="J328" s="43">
        <v>328000</v>
      </c>
      <c r="K328" s="43">
        <v>328000</v>
      </c>
      <c r="L328" s="43">
        <v>328000</v>
      </c>
      <c r="M328" s="43"/>
      <c r="N328" s="43"/>
      <c r="O328" s="43"/>
    </row>
    <row r="329" spans="1:15" ht="15" customHeight="1" x14ac:dyDescent="0.3">
      <c r="A329" s="163"/>
      <c r="B329" s="164"/>
      <c r="C329" s="69" t="s">
        <v>16</v>
      </c>
      <c r="D329" s="43">
        <v>315000</v>
      </c>
      <c r="E329" s="43">
        <v>290000</v>
      </c>
      <c r="F329" s="43">
        <v>290000</v>
      </c>
      <c r="G329" s="43">
        <v>290000</v>
      </c>
      <c r="H329" s="43">
        <v>290000</v>
      </c>
      <c r="I329" s="43">
        <v>310000</v>
      </c>
      <c r="J329" s="43">
        <v>310000</v>
      </c>
      <c r="K329" s="43">
        <v>310000</v>
      </c>
      <c r="L329" s="43">
        <v>310000</v>
      </c>
      <c r="M329" s="43"/>
      <c r="N329" s="43"/>
      <c r="O329" s="43"/>
    </row>
    <row r="330" spans="1:15" ht="15" customHeight="1" x14ac:dyDescent="0.3">
      <c r="A330" s="156"/>
      <c r="B330" s="162"/>
      <c r="C330" s="69" t="s">
        <v>46</v>
      </c>
      <c r="D330" s="43">
        <v>0</v>
      </c>
      <c r="E330" s="43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3">
        <v>0</v>
      </c>
      <c r="M330" s="43"/>
      <c r="N330" s="43"/>
      <c r="O330" s="43"/>
    </row>
    <row r="331" spans="1:15" ht="15" customHeight="1" x14ac:dyDescent="0.3">
      <c r="A331" s="155">
        <v>126</v>
      </c>
      <c r="B331" s="161" t="s">
        <v>120</v>
      </c>
      <c r="C331" s="69" t="s">
        <v>15</v>
      </c>
      <c r="D331" s="43">
        <v>350000</v>
      </c>
      <c r="E331" s="43">
        <v>350000</v>
      </c>
      <c r="F331" s="43">
        <v>350000</v>
      </c>
      <c r="G331" s="43">
        <v>350000</v>
      </c>
      <c r="H331" s="43">
        <v>350000</v>
      </c>
      <c r="I331" s="43">
        <v>430000</v>
      </c>
      <c r="J331" s="43">
        <v>430000</v>
      </c>
      <c r="K331" s="43">
        <v>430000</v>
      </c>
      <c r="L331" s="43">
        <v>430000</v>
      </c>
      <c r="M331" s="43"/>
      <c r="N331" s="43"/>
      <c r="O331" s="43"/>
    </row>
    <row r="332" spans="1:15" ht="15" customHeight="1" x14ac:dyDescent="0.3">
      <c r="A332" s="163"/>
      <c r="B332" s="164"/>
      <c r="C332" s="69" t="s">
        <v>16</v>
      </c>
      <c r="D332" s="43">
        <v>170000</v>
      </c>
      <c r="E332" s="43">
        <v>170000</v>
      </c>
      <c r="F332" s="43">
        <v>170000</v>
      </c>
      <c r="G332" s="43">
        <v>170000</v>
      </c>
      <c r="H332" s="43">
        <v>170000</v>
      </c>
      <c r="I332" s="43">
        <v>210000</v>
      </c>
      <c r="J332" s="43">
        <v>210000</v>
      </c>
      <c r="K332" s="43">
        <v>210000</v>
      </c>
      <c r="L332" s="43">
        <v>210000</v>
      </c>
      <c r="M332" s="43"/>
      <c r="N332" s="43"/>
      <c r="O332" s="43"/>
    </row>
    <row r="333" spans="1:15" ht="15" customHeight="1" x14ac:dyDescent="0.3">
      <c r="A333" s="156"/>
      <c r="B333" s="162"/>
      <c r="C333" s="69" t="s">
        <v>46</v>
      </c>
      <c r="D333" s="43">
        <v>0</v>
      </c>
      <c r="E333" s="43">
        <v>0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0</v>
      </c>
      <c r="L333" s="43">
        <v>0</v>
      </c>
      <c r="M333" s="43"/>
      <c r="N333" s="43"/>
      <c r="O333" s="43"/>
    </row>
    <row r="334" spans="1:15" ht="15" customHeight="1" x14ac:dyDescent="0.3">
      <c r="A334" s="155">
        <v>127</v>
      </c>
      <c r="B334" s="161" t="s">
        <v>121</v>
      </c>
      <c r="C334" s="69" t="s">
        <v>15</v>
      </c>
      <c r="D334" s="43">
        <v>0</v>
      </c>
      <c r="E334" s="43"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0</v>
      </c>
      <c r="L334" s="43">
        <v>0</v>
      </c>
      <c r="M334" s="43"/>
      <c r="N334" s="43"/>
      <c r="O334" s="43"/>
    </row>
    <row r="335" spans="1:15" ht="15" customHeight="1" x14ac:dyDescent="0.3">
      <c r="A335" s="163"/>
      <c r="B335" s="164"/>
      <c r="C335" s="69" t="s">
        <v>16</v>
      </c>
      <c r="D335" s="43">
        <v>225000</v>
      </c>
      <c r="E335" s="43">
        <v>200000</v>
      </c>
      <c r="F335" s="43">
        <v>200000</v>
      </c>
      <c r="G335" s="43">
        <v>200000</v>
      </c>
      <c r="H335" s="43">
        <v>200000</v>
      </c>
      <c r="I335" s="43">
        <v>200000</v>
      </c>
      <c r="J335" s="43">
        <v>200000</v>
      </c>
      <c r="K335" s="43">
        <v>200000</v>
      </c>
      <c r="L335" s="43">
        <v>200000</v>
      </c>
      <c r="M335" s="43"/>
      <c r="N335" s="43"/>
      <c r="O335" s="43"/>
    </row>
    <row r="336" spans="1:15" ht="15" customHeight="1" x14ac:dyDescent="0.3">
      <c r="A336" s="156"/>
      <c r="B336" s="162"/>
      <c r="C336" s="69" t="s">
        <v>46</v>
      </c>
      <c r="D336" s="43">
        <v>0</v>
      </c>
      <c r="E336" s="43">
        <v>0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/>
      <c r="N336" s="43"/>
      <c r="O336" s="43"/>
    </row>
    <row r="337" spans="1:15" ht="15" customHeight="1" x14ac:dyDescent="0.3">
      <c r="A337" s="155">
        <v>128</v>
      </c>
      <c r="B337" s="161" t="s">
        <v>122</v>
      </c>
      <c r="C337" s="69" t="s">
        <v>15</v>
      </c>
      <c r="D337" s="43">
        <v>127500</v>
      </c>
      <c r="E337" s="43">
        <v>127500</v>
      </c>
      <c r="F337" s="43">
        <v>127500</v>
      </c>
      <c r="G337" s="43">
        <v>127500</v>
      </c>
      <c r="H337" s="43">
        <v>127500</v>
      </c>
      <c r="I337" s="43">
        <v>127500</v>
      </c>
      <c r="J337" s="43">
        <v>127500</v>
      </c>
      <c r="K337" s="43">
        <v>127500</v>
      </c>
      <c r="L337" s="43">
        <v>105000</v>
      </c>
      <c r="M337" s="43"/>
      <c r="N337" s="43"/>
      <c r="O337" s="43"/>
    </row>
    <row r="338" spans="1:15" ht="15" customHeight="1" x14ac:dyDescent="0.3">
      <c r="A338" s="163"/>
      <c r="B338" s="164"/>
      <c r="C338" s="69" t="s">
        <v>16</v>
      </c>
      <c r="D338" s="43">
        <v>120000</v>
      </c>
      <c r="E338" s="43">
        <v>120000</v>
      </c>
      <c r="F338" s="43">
        <v>155000</v>
      </c>
      <c r="G338" s="43">
        <v>155000</v>
      </c>
      <c r="H338" s="43">
        <v>155000</v>
      </c>
      <c r="I338" s="43">
        <v>155000</v>
      </c>
      <c r="J338" s="43">
        <v>155000</v>
      </c>
      <c r="K338" s="43">
        <v>155000</v>
      </c>
      <c r="L338" s="43">
        <v>130000</v>
      </c>
      <c r="M338" s="43"/>
      <c r="N338" s="43"/>
      <c r="O338" s="43"/>
    </row>
    <row r="339" spans="1:15" ht="15" customHeight="1" x14ac:dyDescent="0.3">
      <c r="A339" s="156"/>
      <c r="B339" s="162"/>
      <c r="C339" s="69" t="s">
        <v>46</v>
      </c>
      <c r="D339" s="43">
        <v>0</v>
      </c>
      <c r="E339" s="43">
        <v>0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/>
      <c r="N339" s="43"/>
      <c r="O339" s="43"/>
    </row>
    <row r="340" spans="1:15" ht="15" customHeight="1" x14ac:dyDescent="0.3">
      <c r="A340" s="155">
        <v>129</v>
      </c>
      <c r="B340" s="161" t="s">
        <v>123</v>
      </c>
      <c r="C340" s="69" t="s">
        <v>15</v>
      </c>
      <c r="D340" s="43">
        <v>46075</v>
      </c>
      <c r="E340" s="43">
        <v>46075</v>
      </c>
      <c r="F340" s="43">
        <v>100000</v>
      </c>
      <c r="G340" s="43">
        <v>100000</v>
      </c>
      <c r="H340" s="43">
        <v>150000</v>
      </c>
      <c r="I340" s="43">
        <v>150000</v>
      </c>
      <c r="J340" s="43">
        <v>150000</v>
      </c>
      <c r="K340" s="43">
        <v>150000</v>
      </c>
      <c r="L340" s="43">
        <v>150000</v>
      </c>
      <c r="M340" s="43"/>
      <c r="N340" s="43"/>
      <c r="O340" s="43"/>
    </row>
    <row r="341" spans="1:15" ht="15" customHeight="1" x14ac:dyDescent="0.3">
      <c r="A341" s="163"/>
      <c r="B341" s="165"/>
      <c r="C341" s="69" t="s">
        <v>16</v>
      </c>
      <c r="D341" s="43">
        <v>176250</v>
      </c>
      <c r="E341" s="43">
        <v>176250</v>
      </c>
      <c r="F341" s="43">
        <v>120000</v>
      </c>
      <c r="G341" s="43">
        <v>140000</v>
      </c>
      <c r="H341" s="43">
        <v>140000</v>
      </c>
      <c r="I341" s="43">
        <v>120000</v>
      </c>
      <c r="J341" s="43">
        <v>120000</v>
      </c>
      <c r="K341" s="43">
        <v>140000</v>
      </c>
      <c r="L341" s="43">
        <v>140000</v>
      </c>
      <c r="M341" s="43"/>
      <c r="N341" s="43"/>
      <c r="O341" s="43"/>
    </row>
    <row r="342" spans="1:15" ht="15" customHeight="1" x14ac:dyDescent="0.3">
      <c r="A342" s="156"/>
      <c r="B342" s="166"/>
      <c r="C342" s="69" t="s">
        <v>46</v>
      </c>
      <c r="D342" s="43">
        <v>0</v>
      </c>
      <c r="E342" s="43">
        <v>0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/>
      <c r="N342" s="43"/>
      <c r="O342" s="43"/>
    </row>
    <row r="343" spans="1:15" ht="15" customHeight="1" x14ac:dyDescent="0.3">
      <c r="A343" s="155">
        <v>130</v>
      </c>
      <c r="B343" s="161" t="s">
        <v>124</v>
      </c>
      <c r="C343" s="69" t="s">
        <v>15</v>
      </c>
      <c r="D343" s="43">
        <v>687933</v>
      </c>
      <c r="E343" s="43">
        <v>687933</v>
      </c>
      <c r="F343" s="43">
        <v>687933</v>
      </c>
      <c r="G343" s="43">
        <v>560300</v>
      </c>
      <c r="H343" s="43">
        <v>560300</v>
      </c>
      <c r="I343" s="43">
        <v>560300</v>
      </c>
      <c r="J343" s="43">
        <v>560300</v>
      </c>
      <c r="K343" s="43">
        <v>560300</v>
      </c>
      <c r="L343" s="43">
        <v>560300</v>
      </c>
      <c r="M343" s="43"/>
      <c r="N343" s="43"/>
      <c r="O343" s="43"/>
    </row>
    <row r="344" spans="1:15" ht="15" customHeight="1" x14ac:dyDescent="0.3">
      <c r="A344" s="163"/>
      <c r="B344" s="164"/>
      <c r="C344" s="69" t="s">
        <v>16</v>
      </c>
      <c r="D344" s="43">
        <v>160000</v>
      </c>
      <c r="E344" s="43">
        <v>160000</v>
      </c>
      <c r="F344" s="43">
        <v>160000</v>
      </c>
      <c r="G344" s="43">
        <v>135000</v>
      </c>
      <c r="H344" s="43">
        <v>135000</v>
      </c>
      <c r="I344" s="43">
        <v>135000</v>
      </c>
      <c r="J344" s="43">
        <v>135000</v>
      </c>
      <c r="K344" s="43">
        <v>135000</v>
      </c>
      <c r="L344" s="43">
        <v>135000</v>
      </c>
      <c r="M344" s="43"/>
      <c r="N344" s="43"/>
      <c r="O344" s="43"/>
    </row>
    <row r="345" spans="1:15" ht="15" customHeight="1" x14ac:dyDescent="0.3">
      <c r="A345" s="156"/>
      <c r="B345" s="162"/>
      <c r="C345" s="69" t="s">
        <v>46</v>
      </c>
      <c r="D345" s="43">
        <v>0</v>
      </c>
      <c r="E345" s="43"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/>
      <c r="N345" s="43"/>
      <c r="O345" s="43"/>
    </row>
    <row r="346" spans="1:15" ht="15" customHeight="1" x14ac:dyDescent="0.3">
      <c r="A346" s="155">
        <v>131</v>
      </c>
      <c r="B346" s="161" t="s">
        <v>125</v>
      </c>
      <c r="C346" s="69" t="s">
        <v>15</v>
      </c>
      <c r="D346" s="43">
        <v>250000</v>
      </c>
      <c r="E346" s="43">
        <v>250000</v>
      </c>
      <c r="F346" s="43">
        <v>250000</v>
      </c>
      <c r="G346" s="43">
        <v>250000</v>
      </c>
      <c r="H346" s="43">
        <v>200000</v>
      </c>
      <c r="I346" s="43">
        <v>200000</v>
      </c>
      <c r="J346" s="43">
        <v>200000</v>
      </c>
      <c r="K346" s="43">
        <v>200000</v>
      </c>
      <c r="L346" s="43">
        <v>200000</v>
      </c>
      <c r="M346" s="43"/>
      <c r="N346" s="43"/>
      <c r="O346" s="43"/>
    </row>
    <row r="347" spans="1:15" ht="15" customHeight="1" x14ac:dyDescent="0.3">
      <c r="A347" s="163"/>
      <c r="B347" s="164"/>
      <c r="C347" s="69" t="s">
        <v>16</v>
      </c>
      <c r="D347" s="43">
        <v>120000</v>
      </c>
      <c r="E347" s="43">
        <v>120000</v>
      </c>
      <c r="F347" s="43">
        <v>120000</v>
      </c>
      <c r="G347" s="43">
        <v>120000</v>
      </c>
      <c r="H347" s="43">
        <v>95000</v>
      </c>
      <c r="I347" s="43">
        <v>95000</v>
      </c>
      <c r="J347" s="43">
        <v>95000</v>
      </c>
      <c r="K347" s="43">
        <v>95000</v>
      </c>
      <c r="L347" s="43">
        <v>95000</v>
      </c>
      <c r="M347" s="43"/>
      <c r="N347" s="43"/>
      <c r="O347" s="43"/>
    </row>
    <row r="348" spans="1:15" ht="15" customHeight="1" x14ac:dyDescent="0.3">
      <c r="A348" s="156"/>
      <c r="B348" s="162"/>
      <c r="C348" s="69" t="s">
        <v>46</v>
      </c>
      <c r="D348" s="43">
        <v>0</v>
      </c>
      <c r="E348" s="43">
        <v>0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3">
        <v>0</v>
      </c>
      <c r="L348" s="43">
        <v>0</v>
      </c>
      <c r="M348" s="43"/>
      <c r="N348" s="43"/>
      <c r="O348" s="43"/>
    </row>
    <row r="349" spans="1:15" ht="15" customHeight="1" x14ac:dyDescent="0.3">
      <c r="A349" s="155">
        <v>132</v>
      </c>
      <c r="B349" s="161" t="s">
        <v>126</v>
      </c>
      <c r="C349" s="69" t="s">
        <v>15</v>
      </c>
      <c r="D349" s="43">
        <v>71000</v>
      </c>
      <c r="E349" s="43">
        <v>71000</v>
      </c>
      <c r="F349" s="43">
        <v>400000</v>
      </c>
      <c r="G349" s="43">
        <v>400000</v>
      </c>
      <c r="H349" s="43">
        <v>400000</v>
      </c>
      <c r="I349" s="43">
        <v>400000</v>
      </c>
      <c r="J349" s="43">
        <v>400000</v>
      </c>
      <c r="K349" s="43">
        <v>400000</v>
      </c>
      <c r="L349" s="43">
        <v>400000</v>
      </c>
      <c r="M349" s="43"/>
      <c r="N349" s="43"/>
      <c r="O349" s="43"/>
    </row>
    <row r="350" spans="1:15" ht="15" customHeight="1" x14ac:dyDescent="0.3">
      <c r="A350" s="163"/>
      <c r="B350" s="164"/>
      <c r="C350" s="69" t="s">
        <v>16</v>
      </c>
      <c r="D350" s="43">
        <v>175000</v>
      </c>
      <c r="E350" s="43">
        <v>175000</v>
      </c>
      <c r="F350" s="43">
        <v>175000</v>
      </c>
      <c r="G350" s="43">
        <v>175000</v>
      </c>
      <c r="H350" s="43">
        <v>175000</v>
      </c>
      <c r="I350" s="43">
        <v>175000</v>
      </c>
      <c r="J350" s="43">
        <v>175000</v>
      </c>
      <c r="K350" s="43">
        <v>175000</v>
      </c>
      <c r="L350" s="43">
        <v>175000</v>
      </c>
      <c r="M350" s="43"/>
      <c r="N350" s="43"/>
      <c r="O350" s="43"/>
    </row>
    <row r="351" spans="1:15" ht="15" customHeight="1" x14ac:dyDescent="0.3">
      <c r="A351" s="156"/>
      <c r="B351" s="162"/>
      <c r="C351" s="69" t="s">
        <v>46</v>
      </c>
      <c r="D351" s="43">
        <v>0</v>
      </c>
      <c r="E351" s="43">
        <v>0</v>
      </c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3">
        <v>0</v>
      </c>
      <c r="L351" s="43">
        <v>0</v>
      </c>
      <c r="M351" s="43"/>
      <c r="N351" s="43"/>
      <c r="O351" s="43"/>
    </row>
    <row r="352" spans="1:15" ht="15" customHeight="1" x14ac:dyDescent="0.3">
      <c r="A352" s="155">
        <v>133</v>
      </c>
      <c r="B352" s="161" t="s">
        <v>127</v>
      </c>
      <c r="C352" s="69" t="s">
        <v>15</v>
      </c>
      <c r="D352" s="43">
        <v>250000</v>
      </c>
      <c r="E352" s="43">
        <v>250000</v>
      </c>
      <c r="F352" s="43">
        <v>250000</v>
      </c>
      <c r="G352" s="43">
        <v>250000</v>
      </c>
      <c r="H352" s="43">
        <v>250000</v>
      </c>
      <c r="I352" s="43">
        <v>250000</v>
      </c>
      <c r="J352" s="43">
        <v>250000</v>
      </c>
      <c r="K352" s="43">
        <v>250000</v>
      </c>
      <c r="L352" s="43">
        <v>250000</v>
      </c>
      <c r="M352" s="43"/>
      <c r="N352" s="43"/>
      <c r="O352" s="43"/>
    </row>
    <row r="353" spans="1:15" ht="15" customHeight="1" x14ac:dyDescent="0.3">
      <c r="A353" s="163"/>
      <c r="B353" s="164"/>
      <c r="C353" s="69" t="s">
        <v>16</v>
      </c>
      <c r="D353" s="43">
        <v>100000</v>
      </c>
      <c r="E353" s="43">
        <v>100000</v>
      </c>
      <c r="F353" s="43">
        <v>100000</v>
      </c>
      <c r="G353" s="43">
        <v>100000</v>
      </c>
      <c r="H353" s="43">
        <v>100000</v>
      </c>
      <c r="I353" s="43">
        <v>100000</v>
      </c>
      <c r="J353" s="43">
        <v>100000</v>
      </c>
      <c r="K353" s="43">
        <v>100000</v>
      </c>
      <c r="L353" s="43">
        <v>100000</v>
      </c>
      <c r="M353" s="43"/>
      <c r="N353" s="43"/>
      <c r="O353" s="43"/>
    </row>
    <row r="354" spans="1:15" ht="15" customHeight="1" x14ac:dyDescent="0.3">
      <c r="A354" s="156"/>
      <c r="B354" s="162"/>
      <c r="C354" s="69" t="s">
        <v>46</v>
      </c>
      <c r="D354" s="43">
        <v>0</v>
      </c>
      <c r="E354" s="43"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/>
      <c r="N354" s="43"/>
      <c r="O354" s="43"/>
    </row>
    <row r="355" spans="1:15" ht="15" customHeight="1" x14ac:dyDescent="0.3">
      <c r="A355" s="155">
        <v>134</v>
      </c>
      <c r="B355" s="161" t="s">
        <v>128</v>
      </c>
      <c r="C355" s="69" t="s">
        <v>15</v>
      </c>
      <c r="D355" s="43">
        <v>250000</v>
      </c>
      <c r="E355" s="43">
        <v>250000</v>
      </c>
      <c r="F355" s="43">
        <v>250000</v>
      </c>
      <c r="G355" s="43">
        <v>250000</v>
      </c>
      <c r="H355" s="43">
        <v>250000</v>
      </c>
      <c r="I355" s="43">
        <v>300000</v>
      </c>
      <c r="J355" s="43">
        <v>300000</v>
      </c>
      <c r="K355" s="43">
        <v>300000</v>
      </c>
      <c r="L355" s="43">
        <v>300000</v>
      </c>
      <c r="M355" s="43"/>
      <c r="N355" s="43"/>
      <c r="O355" s="43"/>
    </row>
    <row r="356" spans="1:15" ht="15" customHeight="1" x14ac:dyDescent="0.3">
      <c r="A356" s="163"/>
      <c r="B356" s="164"/>
      <c r="C356" s="69" t="s">
        <v>16</v>
      </c>
      <c r="D356" s="43">
        <v>105000</v>
      </c>
      <c r="E356" s="43">
        <v>105000</v>
      </c>
      <c r="F356" s="43">
        <v>105000</v>
      </c>
      <c r="G356" s="43">
        <v>105000</v>
      </c>
      <c r="H356" s="43">
        <v>105000</v>
      </c>
      <c r="I356" s="43">
        <v>125000</v>
      </c>
      <c r="J356" s="43">
        <v>125000</v>
      </c>
      <c r="K356" s="43">
        <v>125000</v>
      </c>
      <c r="L356" s="43">
        <v>125000</v>
      </c>
      <c r="M356" s="43"/>
      <c r="N356" s="43"/>
      <c r="O356" s="43"/>
    </row>
    <row r="357" spans="1:15" ht="15" customHeight="1" x14ac:dyDescent="0.3">
      <c r="A357" s="156"/>
      <c r="B357" s="162"/>
      <c r="C357" s="69" t="s">
        <v>46</v>
      </c>
      <c r="D357" s="43">
        <v>0</v>
      </c>
      <c r="E357" s="43">
        <v>0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3">
        <v>0</v>
      </c>
      <c r="L357" s="43">
        <v>0</v>
      </c>
      <c r="M357" s="43"/>
      <c r="N357" s="43"/>
      <c r="O357" s="43"/>
    </row>
    <row r="358" spans="1:15" ht="15" customHeight="1" x14ac:dyDescent="0.3">
      <c r="A358" s="155">
        <v>135</v>
      </c>
      <c r="B358" s="161" t="s">
        <v>129</v>
      </c>
      <c r="C358" s="69" t="s">
        <v>15</v>
      </c>
      <c r="D358" s="43">
        <v>0</v>
      </c>
      <c r="E358" s="69">
        <v>180000</v>
      </c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3">
        <v>0</v>
      </c>
      <c r="L358" s="43">
        <v>0</v>
      </c>
      <c r="M358" s="43"/>
      <c r="N358" s="43"/>
      <c r="O358" s="43"/>
    </row>
    <row r="359" spans="1:15" ht="15" customHeight="1" x14ac:dyDescent="0.3">
      <c r="A359" s="163"/>
      <c r="B359" s="164"/>
      <c r="C359" s="69" t="s">
        <v>16</v>
      </c>
      <c r="D359" s="43">
        <v>0</v>
      </c>
      <c r="E359" s="69">
        <v>252000</v>
      </c>
      <c r="F359" s="43">
        <f>294000/6</f>
        <v>49000</v>
      </c>
      <c r="G359" s="43">
        <f t="shared" ref="G359:K359" si="4">294000/6</f>
        <v>49000</v>
      </c>
      <c r="H359" s="43">
        <f t="shared" si="4"/>
        <v>49000</v>
      </c>
      <c r="I359" s="43">
        <f t="shared" si="4"/>
        <v>49000</v>
      </c>
      <c r="J359" s="43">
        <f t="shared" si="4"/>
        <v>49000</v>
      </c>
      <c r="K359" s="43">
        <f t="shared" si="4"/>
        <v>49000</v>
      </c>
      <c r="L359" s="43">
        <v>0</v>
      </c>
      <c r="M359" s="43"/>
      <c r="N359" s="43"/>
      <c r="O359" s="43"/>
    </row>
    <row r="360" spans="1:15" ht="15" customHeight="1" x14ac:dyDescent="0.3">
      <c r="A360" s="156"/>
      <c r="B360" s="162"/>
      <c r="C360" s="69" t="s">
        <v>46</v>
      </c>
      <c r="D360" s="43">
        <v>0</v>
      </c>
      <c r="E360" s="43"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3">
        <v>0</v>
      </c>
      <c r="L360" s="43">
        <v>0</v>
      </c>
      <c r="M360" s="43"/>
      <c r="N360" s="43"/>
      <c r="O360" s="43"/>
    </row>
    <row r="361" spans="1:15" ht="15" customHeight="1" x14ac:dyDescent="0.3">
      <c r="A361" s="155">
        <v>136</v>
      </c>
      <c r="B361" s="161" t="s">
        <v>181</v>
      </c>
      <c r="C361" s="69" t="s">
        <v>15</v>
      </c>
      <c r="D361" s="43">
        <v>783675</v>
      </c>
      <c r="E361" s="43">
        <v>783675</v>
      </c>
      <c r="F361" s="43">
        <v>0</v>
      </c>
      <c r="G361" s="43">
        <v>0</v>
      </c>
      <c r="H361" s="43">
        <v>0</v>
      </c>
      <c r="I361" s="43">
        <v>0</v>
      </c>
      <c r="J361" s="43">
        <v>0</v>
      </c>
      <c r="K361" s="43">
        <v>0</v>
      </c>
      <c r="L361" s="43">
        <v>0</v>
      </c>
      <c r="M361" s="43"/>
      <c r="N361" s="43"/>
      <c r="O361" s="43"/>
    </row>
    <row r="362" spans="1:15" ht="15" customHeight="1" x14ac:dyDescent="0.3">
      <c r="A362" s="163"/>
      <c r="B362" s="164"/>
      <c r="C362" s="69" t="s">
        <v>16</v>
      </c>
      <c r="D362" s="43">
        <v>120000</v>
      </c>
      <c r="E362" s="43">
        <v>120000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3">
        <v>0</v>
      </c>
      <c r="L362" s="43">
        <v>0</v>
      </c>
      <c r="M362" s="43"/>
      <c r="N362" s="43"/>
      <c r="O362" s="43"/>
    </row>
    <row r="363" spans="1:15" ht="15" customHeight="1" x14ac:dyDescent="0.3">
      <c r="A363" s="156"/>
      <c r="B363" s="162"/>
      <c r="C363" s="69" t="s">
        <v>46</v>
      </c>
      <c r="D363" s="43">
        <v>0</v>
      </c>
      <c r="E363" s="43"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/>
      <c r="N363" s="43"/>
      <c r="O363" s="43"/>
    </row>
    <row r="364" spans="1:15" ht="16.5" x14ac:dyDescent="0.25">
      <c r="A364" s="44"/>
      <c r="B364" s="77"/>
      <c r="C364" s="78"/>
      <c r="D364" s="78"/>
      <c r="E364" s="45"/>
      <c r="F364" s="45"/>
      <c r="G364" s="45"/>
      <c r="H364" s="45"/>
      <c r="I364" s="45"/>
      <c r="J364" s="45"/>
      <c r="K364" s="45"/>
      <c r="L364" s="45"/>
      <c r="M364" s="45"/>
      <c r="N364" s="45"/>
    </row>
    <row r="365" spans="1:15" ht="16.5" x14ac:dyDescent="0.25">
      <c r="A365" s="44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</row>
    <row r="366" spans="1:15" ht="15.75" customHeight="1" x14ac:dyDescent="0.25">
      <c r="A366" s="167" t="s">
        <v>130</v>
      </c>
      <c r="B366" s="167"/>
      <c r="C366" s="167"/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167"/>
    </row>
    <row r="367" spans="1:15" ht="15" x14ac:dyDescent="0.25">
      <c r="A367" s="168" t="s">
        <v>260</v>
      </c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168"/>
    </row>
    <row r="368" spans="1:15" ht="16.5" x14ac:dyDescent="0.3">
      <c r="A368" s="46"/>
      <c r="B368" s="71"/>
      <c r="C368" s="71"/>
      <c r="D368" s="71"/>
      <c r="E368" s="79"/>
      <c r="F368" s="79"/>
      <c r="G368" s="79"/>
      <c r="H368" s="71"/>
      <c r="I368" s="71"/>
      <c r="J368" s="71"/>
      <c r="K368" s="71"/>
      <c r="L368" s="47"/>
      <c r="M368" s="71"/>
      <c r="N368" s="71"/>
    </row>
    <row r="369" spans="1:15" ht="15" x14ac:dyDescent="0.25">
      <c r="A369" s="169" t="s">
        <v>131</v>
      </c>
      <c r="B369" s="171" t="s">
        <v>132</v>
      </c>
      <c r="C369" s="172"/>
      <c r="D369" s="175" t="s">
        <v>4</v>
      </c>
      <c r="E369" s="175" t="s">
        <v>227</v>
      </c>
      <c r="F369" s="175" t="s">
        <v>6</v>
      </c>
      <c r="G369" s="175" t="s">
        <v>133</v>
      </c>
      <c r="H369" s="175" t="s">
        <v>8</v>
      </c>
      <c r="I369" s="175" t="s">
        <v>9</v>
      </c>
      <c r="J369" s="175" t="s">
        <v>10</v>
      </c>
      <c r="K369" s="175" t="s">
        <v>11</v>
      </c>
      <c r="L369" s="175" t="s">
        <v>12</v>
      </c>
      <c r="M369" s="175" t="s">
        <v>13</v>
      </c>
      <c r="N369" s="175" t="s">
        <v>14</v>
      </c>
      <c r="O369" s="175" t="s">
        <v>202</v>
      </c>
    </row>
    <row r="370" spans="1:15" ht="15" x14ac:dyDescent="0.25">
      <c r="A370" s="170"/>
      <c r="B370" s="173" t="s">
        <v>134</v>
      </c>
      <c r="C370" s="174"/>
      <c r="D370" s="176"/>
      <c r="E370" s="176"/>
      <c r="F370" s="176"/>
      <c r="G370" s="176"/>
      <c r="H370" s="176"/>
      <c r="I370" s="176"/>
      <c r="J370" s="176"/>
      <c r="K370" s="176"/>
      <c r="L370" s="176"/>
      <c r="M370" s="176"/>
      <c r="N370" s="176"/>
      <c r="O370" s="176"/>
    </row>
    <row r="371" spans="1:15" ht="16.5" x14ac:dyDescent="0.25">
      <c r="A371" s="48" t="s">
        <v>147</v>
      </c>
      <c r="B371" s="80" t="s">
        <v>135</v>
      </c>
      <c r="C371" s="49"/>
      <c r="D371" s="49"/>
      <c r="E371" s="49"/>
      <c r="F371" s="45"/>
      <c r="G371" s="45"/>
      <c r="H371" s="45"/>
      <c r="I371" s="49"/>
      <c r="J371" s="49"/>
      <c r="K371" s="49"/>
      <c r="L371" s="49"/>
      <c r="M371" s="49"/>
      <c r="N371" s="49"/>
      <c r="O371" s="49"/>
    </row>
    <row r="372" spans="1:15" ht="16.5" x14ac:dyDescent="0.25">
      <c r="A372" s="35">
        <v>1</v>
      </c>
      <c r="B372" s="140" t="s">
        <v>237</v>
      </c>
      <c r="C372" s="143"/>
      <c r="D372" s="82">
        <v>0</v>
      </c>
      <c r="E372" s="82">
        <v>0</v>
      </c>
      <c r="F372" s="82">
        <v>0</v>
      </c>
      <c r="G372" s="82">
        <v>9947742</v>
      </c>
      <c r="H372" s="82">
        <v>0</v>
      </c>
      <c r="I372" s="82">
        <v>0</v>
      </c>
      <c r="J372" s="82">
        <v>0</v>
      </c>
      <c r="K372" s="82">
        <v>0</v>
      </c>
      <c r="L372" s="82">
        <v>0</v>
      </c>
      <c r="M372" s="40"/>
      <c r="N372" s="40"/>
      <c r="O372" s="40"/>
    </row>
    <row r="373" spans="1:15" ht="16.5" x14ac:dyDescent="0.25">
      <c r="A373" s="35">
        <v>2</v>
      </c>
      <c r="B373" s="140" t="s">
        <v>162</v>
      </c>
      <c r="C373" s="143"/>
      <c r="D373" s="82">
        <v>300000</v>
      </c>
      <c r="E373" s="82">
        <v>300000</v>
      </c>
      <c r="F373" s="82">
        <v>300000</v>
      </c>
      <c r="G373" s="82">
        <v>2300000</v>
      </c>
      <c r="H373" s="82">
        <v>300000</v>
      </c>
      <c r="I373" s="82">
        <v>300000</v>
      </c>
      <c r="J373" s="82">
        <v>300000</v>
      </c>
      <c r="K373" s="82">
        <v>300000</v>
      </c>
      <c r="L373" s="82">
        <v>300000</v>
      </c>
      <c r="M373" s="40"/>
      <c r="N373" s="40"/>
      <c r="O373" s="40"/>
    </row>
    <row r="374" spans="1:15" ht="16.5" x14ac:dyDescent="0.25">
      <c r="A374" s="35">
        <v>3</v>
      </c>
      <c r="B374" s="139" t="s">
        <v>238</v>
      </c>
      <c r="C374" s="143"/>
      <c r="D374" s="82">
        <v>0</v>
      </c>
      <c r="E374" s="82">
        <v>0</v>
      </c>
      <c r="F374" s="82">
        <v>0</v>
      </c>
      <c r="G374" s="82">
        <v>1000000</v>
      </c>
      <c r="H374" s="82">
        <v>0</v>
      </c>
      <c r="I374" s="82">
        <v>0</v>
      </c>
      <c r="J374" s="82">
        <v>0</v>
      </c>
      <c r="K374" s="82">
        <v>0</v>
      </c>
      <c r="L374" s="82">
        <v>0</v>
      </c>
      <c r="M374" s="40"/>
      <c r="N374" s="40"/>
      <c r="O374" s="40"/>
    </row>
    <row r="375" spans="1:15" ht="16.5" x14ac:dyDescent="0.25">
      <c r="A375" s="35">
        <v>4</v>
      </c>
      <c r="B375" s="134" t="s">
        <v>242</v>
      </c>
      <c r="C375" s="143"/>
      <c r="D375" s="82">
        <v>0</v>
      </c>
      <c r="E375" s="82">
        <v>0</v>
      </c>
      <c r="F375" s="82">
        <v>0</v>
      </c>
      <c r="G375" s="82">
        <v>1000000</v>
      </c>
      <c r="H375" s="82">
        <v>0</v>
      </c>
      <c r="I375" s="82">
        <v>0</v>
      </c>
      <c r="J375" s="82">
        <v>0</v>
      </c>
      <c r="K375" s="82">
        <v>0</v>
      </c>
      <c r="L375" s="82">
        <v>0</v>
      </c>
      <c r="M375" s="40"/>
      <c r="N375" s="40"/>
      <c r="O375" s="40"/>
    </row>
    <row r="376" spans="1:15" ht="16.5" x14ac:dyDescent="0.25">
      <c r="A376" s="35">
        <v>5</v>
      </c>
      <c r="B376" s="140" t="s">
        <v>163</v>
      </c>
      <c r="C376" s="143"/>
      <c r="D376" s="82">
        <v>100000</v>
      </c>
      <c r="E376" s="82">
        <v>100000</v>
      </c>
      <c r="F376" s="82">
        <v>100000</v>
      </c>
      <c r="G376" s="82">
        <v>200000</v>
      </c>
      <c r="H376" s="82">
        <v>100000</v>
      </c>
      <c r="I376" s="82">
        <v>100000</v>
      </c>
      <c r="J376" s="82">
        <v>100000</v>
      </c>
      <c r="K376" s="82">
        <v>100000</v>
      </c>
      <c r="L376" s="82">
        <v>100000</v>
      </c>
      <c r="M376" s="40"/>
      <c r="N376" s="40"/>
      <c r="O376" s="40"/>
    </row>
    <row r="377" spans="1:15" ht="16.5" x14ac:dyDescent="0.25">
      <c r="A377" s="35">
        <v>6</v>
      </c>
      <c r="B377" s="140" t="s">
        <v>164</v>
      </c>
      <c r="C377" s="143"/>
      <c r="D377" s="82">
        <v>100000</v>
      </c>
      <c r="E377" s="82">
        <v>100000</v>
      </c>
      <c r="F377" s="82">
        <v>100000</v>
      </c>
      <c r="G377" s="82">
        <v>100000</v>
      </c>
      <c r="H377" s="82">
        <v>100000</v>
      </c>
      <c r="I377" s="82">
        <v>100000</v>
      </c>
      <c r="J377" s="82">
        <v>100000</v>
      </c>
      <c r="K377" s="82">
        <v>100000</v>
      </c>
      <c r="L377" s="82">
        <v>100000</v>
      </c>
      <c r="M377" s="40"/>
      <c r="N377" s="40"/>
      <c r="O377" s="40"/>
    </row>
    <row r="378" spans="1:15" ht="16.5" x14ac:dyDescent="0.25">
      <c r="A378" s="35">
        <v>7</v>
      </c>
      <c r="B378" s="42" t="s">
        <v>216</v>
      </c>
      <c r="C378" s="144"/>
      <c r="D378" s="82">
        <v>100000</v>
      </c>
      <c r="E378" s="82">
        <v>100000</v>
      </c>
      <c r="F378" s="82">
        <v>100000</v>
      </c>
      <c r="G378" s="82">
        <v>100000</v>
      </c>
      <c r="H378" s="82">
        <v>100000</v>
      </c>
      <c r="I378" s="82">
        <v>100000</v>
      </c>
      <c r="J378" s="82">
        <v>100000</v>
      </c>
      <c r="K378" s="82">
        <v>100000</v>
      </c>
      <c r="L378" s="82">
        <v>100000</v>
      </c>
      <c r="M378" s="40"/>
      <c r="N378" s="40"/>
      <c r="O378" s="40"/>
    </row>
    <row r="379" spans="1:15" ht="16.5" x14ac:dyDescent="0.25">
      <c r="A379" s="35">
        <v>8</v>
      </c>
      <c r="B379" s="154" t="s">
        <v>254</v>
      </c>
      <c r="C379" s="143"/>
      <c r="D379" s="82">
        <v>100000</v>
      </c>
      <c r="E379" s="82">
        <v>100000</v>
      </c>
      <c r="F379" s="82">
        <v>100000</v>
      </c>
      <c r="G379" s="82">
        <v>600000</v>
      </c>
      <c r="H379" s="82">
        <v>100000</v>
      </c>
      <c r="I379" s="82">
        <v>100000</v>
      </c>
      <c r="J379" s="82">
        <v>100000</v>
      </c>
      <c r="K379" s="82">
        <v>100000</v>
      </c>
      <c r="L379" s="82">
        <v>100000</v>
      </c>
      <c r="M379" s="40"/>
      <c r="N379" s="40"/>
      <c r="O379" s="40"/>
    </row>
    <row r="380" spans="1:15" ht="16.5" x14ac:dyDescent="0.25">
      <c r="A380" s="35">
        <v>9</v>
      </c>
      <c r="B380" s="154" t="s">
        <v>253</v>
      </c>
      <c r="C380" s="143"/>
      <c r="D380" s="82">
        <v>100000</v>
      </c>
      <c r="E380" s="82">
        <v>100000</v>
      </c>
      <c r="F380" s="82">
        <v>100000</v>
      </c>
      <c r="G380" s="82">
        <v>250000</v>
      </c>
      <c r="H380" s="82">
        <v>100000</v>
      </c>
      <c r="I380" s="82">
        <v>100000</v>
      </c>
      <c r="J380" s="82">
        <v>100000</v>
      </c>
      <c r="K380" s="82">
        <v>100000</v>
      </c>
      <c r="L380" s="82">
        <v>100000</v>
      </c>
      <c r="M380" s="40"/>
      <c r="N380" s="40"/>
      <c r="O380" s="40"/>
    </row>
    <row r="381" spans="1:15" ht="16.5" x14ac:dyDescent="0.25">
      <c r="A381" s="35">
        <v>10</v>
      </c>
      <c r="B381" s="140" t="s">
        <v>165</v>
      </c>
      <c r="C381" s="143"/>
      <c r="D381" s="82">
        <v>100000</v>
      </c>
      <c r="E381" s="82">
        <v>100000</v>
      </c>
      <c r="F381" s="82">
        <v>100000</v>
      </c>
      <c r="G381" s="82">
        <v>260000</v>
      </c>
      <c r="H381" s="82">
        <v>100000</v>
      </c>
      <c r="I381" s="82">
        <v>100000</v>
      </c>
      <c r="J381" s="82">
        <v>100000</v>
      </c>
      <c r="K381" s="82">
        <v>100000</v>
      </c>
      <c r="L381" s="82">
        <v>100000</v>
      </c>
      <c r="M381" s="40"/>
      <c r="N381" s="40"/>
      <c r="O381" s="40"/>
    </row>
    <row r="382" spans="1:15" ht="16.5" x14ac:dyDescent="0.25">
      <c r="A382" s="35">
        <v>11</v>
      </c>
      <c r="B382" s="140" t="s">
        <v>166</v>
      </c>
      <c r="C382" s="143"/>
      <c r="D382" s="82">
        <v>50000</v>
      </c>
      <c r="E382" s="82">
        <v>50000</v>
      </c>
      <c r="F382" s="82">
        <v>50000</v>
      </c>
      <c r="G382" s="82">
        <v>50000</v>
      </c>
      <c r="H382" s="82">
        <v>50000</v>
      </c>
      <c r="I382" s="82">
        <v>50000</v>
      </c>
      <c r="J382" s="82">
        <v>50000</v>
      </c>
      <c r="K382" s="82">
        <v>50000</v>
      </c>
      <c r="L382" s="82">
        <v>50000</v>
      </c>
      <c r="M382" s="40"/>
      <c r="N382" s="40"/>
      <c r="O382" s="40"/>
    </row>
    <row r="383" spans="1:15" ht="16.5" x14ac:dyDescent="0.25">
      <c r="A383" s="35">
        <v>12</v>
      </c>
      <c r="B383" s="42" t="s">
        <v>167</v>
      </c>
      <c r="C383" s="144"/>
      <c r="D383" s="82">
        <v>50000</v>
      </c>
      <c r="E383" s="82">
        <v>50000</v>
      </c>
      <c r="F383" s="82">
        <v>50000</v>
      </c>
      <c r="G383" s="82">
        <v>50000</v>
      </c>
      <c r="H383" s="82">
        <v>50000</v>
      </c>
      <c r="I383" s="82">
        <v>50000</v>
      </c>
      <c r="J383" s="82">
        <v>50000</v>
      </c>
      <c r="K383" s="82">
        <v>50000</v>
      </c>
      <c r="L383" s="82">
        <v>50000</v>
      </c>
      <c r="M383" s="40"/>
      <c r="N383" s="40"/>
      <c r="O383" s="40"/>
    </row>
    <row r="384" spans="1:15" ht="16.5" x14ac:dyDescent="0.25">
      <c r="A384" s="35">
        <v>13</v>
      </c>
      <c r="B384" s="140" t="s">
        <v>169</v>
      </c>
      <c r="C384" s="143"/>
      <c r="D384" s="82">
        <v>50000</v>
      </c>
      <c r="E384" s="82">
        <v>50000</v>
      </c>
      <c r="F384" s="82">
        <v>50000</v>
      </c>
      <c r="G384" s="82">
        <v>50000</v>
      </c>
      <c r="H384" s="82">
        <v>50000</v>
      </c>
      <c r="I384" s="82">
        <v>50000</v>
      </c>
      <c r="J384" s="82">
        <v>50000</v>
      </c>
      <c r="K384" s="82">
        <v>50000</v>
      </c>
      <c r="L384" s="82">
        <v>50000</v>
      </c>
      <c r="M384" s="40"/>
      <c r="N384" s="40"/>
      <c r="O384" s="40"/>
    </row>
    <row r="385" spans="1:16" ht="16.5" x14ac:dyDescent="0.25">
      <c r="A385" s="35">
        <v>14</v>
      </c>
      <c r="B385" s="140" t="s">
        <v>170</v>
      </c>
      <c r="C385" s="143"/>
      <c r="D385" s="82">
        <v>50000</v>
      </c>
      <c r="E385" s="82">
        <v>50000</v>
      </c>
      <c r="F385" s="82">
        <v>50000</v>
      </c>
      <c r="G385" s="82">
        <v>50000</v>
      </c>
      <c r="H385" s="82">
        <v>50000</v>
      </c>
      <c r="I385" s="82">
        <v>50000</v>
      </c>
      <c r="J385" s="82">
        <v>50000</v>
      </c>
      <c r="K385" s="82">
        <v>50000</v>
      </c>
      <c r="L385" s="82">
        <v>50000</v>
      </c>
      <c r="M385" s="40"/>
      <c r="N385" s="40"/>
      <c r="O385" s="40"/>
    </row>
    <row r="386" spans="1:16" ht="16.5" x14ac:dyDescent="0.25">
      <c r="A386" s="35">
        <v>15</v>
      </c>
      <c r="B386" s="140" t="s">
        <v>171</v>
      </c>
      <c r="C386" s="143"/>
      <c r="D386" s="82">
        <v>50000</v>
      </c>
      <c r="E386" s="82">
        <v>50000</v>
      </c>
      <c r="F386" s="82">
        <v>50000</v>
      </c>
      <c r="G386" s="82">
        <v>50000</v>
      </c>
      <c r="H386" s="82">
        <v>50000</v>
      </c>
      <c r="I386" s="82">
        <v>50000</v>
      </c>
      <c r="J386" s="82">
        <v>50000</v>
      </c>
      <c r="K386" s="82">
        <v>50000</v>
      </c>
      <c r="L386" s="82">
        <v>50000</v>
      </c>
      <c r="M386" s="40"/>
      <c r="N386" s="40"/>
      <c r="O386" s="40"/>
    </row>
    <row r="387" spans="1:16" ht="16.5" x14ac:dyDescent="0.25">
      <c r="A387" s="35">
        <v>16</v>
      </c>
      <c r="B387" s="140" t="s">
        <v>183</v>
      </c>
      <c r="C387" s="143"/>
      <c r="D387" s="82">
        <v>500000</v>
      </c>
      <c r="E387" s="40">
        <v>350000</v>
      </c>
      <c r="F387" s="40">
        <v>350000</v>
      </c>
      <c r="G387" s="40">
        <v>500000</v>
      </c>
      <c r="H387" s="40">
        <v>350000</v>
      </c>
      <c r="I387" s="40">
        <v>350000</v>
      </c>
      <c r="J387" s="40">
        <v>350000</v>
      </c>
      <c r="K387" s="40">
        <v>350000</v>
      </c>
      <c r="L387" s="40">
        <v>350000</v>
      </c>
      <c r="M387" s="68"/>
      <c r="N387" s="68"/>
      <c r="O387" s="68"/>
    </row>
    <row r="388" spans="1:16" ht="16.5" x14ac:dyDescent="0.25">
      <c r="A388" s="35">
        <v>17</v>
      </c>
      <c r="B388" s="140" t="s">
        <v>149</v>
      </c>
      <c r="C388" s="143"/>
      <c r="D388" s="82">
        <v>55000</v>
      </c>
      <c r="E388" s="40">
        <v>0</v>
      </c>
      <c r="F388" s="40">
        <v>0</v>
      </c>
      <c r="G388" s="40">
        <v>0</v>
      </c>
      <c r="H388" s="40">
        <v>0</v>
      </c>
      <c r="I388" s="40">
        <v>0</v>
      </c>
      <c r="J388" s="82">
        <v>0</v>
      </c>
      <c r="K388" s="82">
        <v>55000</v>
      </c>
      <c r="L388" s="82">
        <v>0</v>
      </c>
      <c r="M388" s="40"/>
      <c r="N388" s="40"/>
      <c r="O388" s="40"/>
    </row>
    <row r="389" spans="1:16" ht="16.5" x14ac:dyDescent="0.25">
      <c r="A389" s="35">
        <v>18</v>
      </c>
      <c r="B389" s="121" t="s">
        <v>150</v>
      </c>
      <c r="C389" s="145"/>
      <c r="D389" s="82">
        <v>350000</v>
      </c>
      <c r="E389" s="40">
        <v>0</v>
      </c>
      <c r="F389" s="40">
        <v>200000</v>
      </c>
      <c r="G389" s="40">
        <v>0</v>
      </c>
      <c r="H389" s="40">
        <v>0</v>
      </c>
      <c r="I389" s="40">
        <v>150000</v>
      </c>
      <c r="J389" s="40">
        <v>150000</v>
      </c>
      <c r="K389" s="82">
        <v>150000</v>
      </c>
      <c r="L389" s="82">
        <v>300000</v>
      </c>
      <c r="M389" s="68"/>
      <c r="N389" s="40"/>
      <c r="O389" s="40"/>
    </row>
    <row r="390" spans="1:16" ht="16.5" x14ac:dyDescent="0.25">
      <c r="A390" s="35">
        <v>19</v>
      </c>
      <c r="B390" s="140" t="s">
        <v>151</v>
      </c>
      <c r="C390" s="143"/>
      <c r="D390" s="82">
        <v>100000</v>
      </c>
      <c r="E390" s="82">
        <v>100000</v>
      </c>
      <c r="F390" s="82">
        <v>100000</v>
      </c>
      <c r="G390" s="82">
        <v>100000</v>
      </c>
      <c r="H390" s="82">
        <v>100000</v>
      </c>
      <c r="I390" s="82">
        <v>100000</v>
      </c>
      <c r="J390" s="82">
        <v>100000</v>
      </c>
      <c r="K390" s="82">
        <v>100000</v>
      </c>
      <c r="L390" s="82">
        <v>0</v>
      </c>
      <c r="M390" s="40"/>
      <c r="N390" s="40"/>
      <c r="O390" s="40"/>
    </row>
    <row r="391" spans="1:16" ht="16.5" x14ac:dyDescent="0.25">
      <c r="A391" s="35">
        <v>20</v>
      </c>
      <c r="B391" s="140" t="s">
        <v>152</v>
      </c>
      <c r="C391" s="143"/>
      <c r="D391" s="82">
        <v>100000</v>
      </c>
      <c r="E391" s="82">
        <v>100000</v>
      </c>
      <c r="F391" s="82">
        <v>100000</v>
      </c>
      <c r="G391" s="82">
        <v>100000</v>
      </c>
      <c r="H391" s="82">
        <v>100000</v>
      </c>
      <c r="I391" s="82">
        <v>100000</v>
      </c>
      <c r="J391" s="82">
        <v>100000</v>
      </c>
      <c r="K391" s="82">
        <v>100000</v>
      </c>
      <c r="L391" s="82">
        <v>0</v>
      </c>
      <c r="M391" s="40"/>
      <c r="N391" s="40"/>
      <c r="O391" s="40"/>
    </row>
    <row r="392" spans="1:16" ht="16.5" x14ac:dyDescent="0.25">
      <c r="A392" s="35">
        <v>21</v>
      </c>
      <c r="B392" s="121" t="s">
        <v>153</v>
      </c>
      <c r="C392" s="145"/>
      <c r="D392" s="82">
        <v>100000</v>
      </c>
      <c r="E392" s="82">
        <v>100000</v>
      </c>
      <c r="F392" s="82">
        <v>100000</v>
      </c>
      <c r="G392" s="82">
        <v>100000</v>
      </c>
      <c r="H392" s="82">
        <v>100000</v>
      </c>
      <c r="I392" s="82">
        <v>100000</v>
      </c>
      <c r="J392" s="82">
        <v>100000</v>
      </c>
      <c r="K392" s="82">
        <v>100000</v>
      </c>
      <c r="L392" s="82">
        <v>0</v>
      </c>
      <c r="M392" s="40"/>
      <c r="N392" s="40"/>
      <c r="O392" s="40"/>
    </row>
    <row r="393" spans="1:16" ht="16.5" x14ac:dyDescent="0.25">
      <c r="A393" s="35">
        <v>22</v>
      </c>
      <c r="B393" s="140" t="s">
        <v>154</v>
      </c>
      <c r="C393" s="143"/>
      <c r="D393" s="82">
        <v>0</v>
      </c>
      <c r="E393" s="40">
        <v>0</v>
      </c>
      <c r="F393" s="40">
        <v>300000</v>
      </c>
      <c r="G393" s="40">
        <v>0</v>
      </c>
      <c r="H393" s="40">
        <v>0</v>
      </c>
      <c r="I393" s="40">
        <v>0</v>
      </c>
      <c r="J393" s="82">
        <v>0</v>
      </c>
      <c r="K393" s="82">
        <v>0</v>
      </c>
      <c r="L393" s="82">
        <v>0</v>
      </c>
      <c r="M393" s="40"/>
      <c r="N393" s="40"/>
      <c r="O393" s="40"/>
    </row>
    <row r="394" spans="1:16" ht="16.5" x14ac:dyDescent="0.25">
      <c r="A394" s="35">
        <v>23</v>
      </c>
      <c r="B394" s="121" t="s">
        <v>155</v>
      </c>
      <c r="C394" s="145"/>
      <c r="D394" s="82">
        <v>500000</v>
      </c>
      <c r="E394" s="82">
        <v>500000</v>
      </c>
      <c r="F394" s="82">
        <v>500000</v>
      </c>
      <c r="G394" s="82">
        <v>500000</v>
      </c>
      <c r="H394" s="82">
        <v>500000</v>
      </c>
      <c r="I394" s="82">
        <v>500000</v>
      </c>
      <c r="J394" s="82">
        <v>500000</v>
      </c>
      <c r="K394" s="82">
        <v>500000</v>
      </c>
      <c r="L394" s="82">
        <v>500000</v>
      </c>
      <c r="M394" s="82"/>
      <c r="N394" s="82"/>
      <c r="O394" s="82"/>
    </row>
    <row r="395" spans="1:16" ht="16.5" x14ac:dyDescent="0.25">
      <c r="A395" s="35">
        <v>24</v>
      </c>
      <c r="B395" s="140" t="s">
        <v>156</v>
      </c>
      <c r="C395" s="143"/>
      <c r="D395" s="82">
        <v>431000</v>
      </c>
      <c r="E395" s="82">
        <v>431000</v>
      </c>
      <c r="F395" s="82">
        <v>431000</v>
      </c>
      <c r="G395" s="40">
        <v>0</v>
      </c>
      <c r="H395" s="40">
        <v>0</v>
      </c>
      <c r="I395" s="40">
        <v>0</v>
      </c>
      <c r="J395" s="82">
        <v>0</v>
      </c>
      <c r="K395" s="82">
        <v>0</v>
      </c>
      <c r="L395" s="82">
        <v>0</v>
      </c>
      <c r="M395" s="82"/>
      <c r="N395" s="82"/>
      <c r="O395" s="82"/>
    </row>
    <row r="396" spans="1:16" s="41" customFormat="1" ht="16.5" x14ac:dyDescent="0.25">
      <c r="A396" s="35">
        <v>25</v>
      </c>
      <c r="B396" s="121" t="s">
        <v>179</v>
      </c>
      <c r="C396" s="145"/>
      <c r="D396" s="82">
        <f>155000+90000+175000</f>
        <v>420000</v>
      </c>
      <c r="E396" s="40">
        <f>90000</f>
        <v>90000</v>
      </c>
      <c r="F396" s="40">
        <f>90000+310000</f>
        <v>400000</v>
      </c>
      <c r="G396" s="40">
        <f>90000+125000+3000000+72000+20000+5000000+4000000</f>
        <v>12307000</v>
      </c>
      <c r="H396" s="40">
        <f>90000+5000+30000</f>
        <v>125000</v>
      </c>
      <c r="I396" s="40">
        <v>90000</v>
      </c>
      <c r="J396" s="82">
        <f>100000+250000+90000+150800</f>
        <v>590800</v>
      </c>
      <c r="K396" s="82">
        <v>1295375</v>
      </c>
      <c r="L396" s="82">
        <f>385000+50000</f>
        <v>435000</v>
      </c>
      <c r="M396" s="40"/>
      <c r="N396" s="40"/>
      <c r="O396" s="40"/>
      <c r="P396" s="7"/>
    </row>
    <row r="397" spans="1:16" ht="16.5" x14ac:dyDescent="0.25">
      <c r="A397" s="35">
        <v>26</v>
      </c>
      <c r="B397" s="140" t="s">
        <v>157</v>
      </c>
      <c r="C397" s="143"/>
      <c r="D397" s="82">
        <v>100000</v>
      </c>
      <c r="E397" s="40">
        <v>100000</v>
      </c>
      <c r="F397" s="40">
        <v>100000</v>
      </c>
      <c r="G397" s="40">
        <v>100000</v>
      </c>
      <c r="H397" s="40">
        <v>100000</v>
      </c>
      <c r="I397" s="40">
        <v>100000</v>
      </c>
      <c r="J397" s="82">
        <v>125000</v>
      </c>
      <c r="K397" s="82">
        <v>125000</v>
      </c>
      <c r="L397" s="82">
        <v>125000</v>
      </c>
      <c r="M397" s="82"/>
      <c r="N397" s="40"/>
      <c r="O397" s="40"/>
    </row>
    <row r="398" spans="1:16" ht="16.5" x14ac:dyDescent="0.25">
      <c r="A398" s="35">
        <v>27</v>
      </c>
      <c r="B398" s="121" t="s">
        <v>158</v>
      </c>
      <c r="C398" s="145"/>
      <c r="D398" s="82">
        <v>100000</v>
      </c>
      <c r="E398" s="40">
        <v>100000</v>
      </c>
      <c r="F398" s="40">
        <v>100000</v>
      </c>
      <c r="G398" s="40">
        <v>100000</v>
      </c>
      <c r="H398" s="40">
        <v>100000</v>
      </c>
      <c r="I398" s="40">
        <v>100000</v>
      </c>
      <c r="J398" s="40">
        <v>100000</v>
      </c>
      <c r="K398" s="40">
        <v>100000</v>
      </c>
      <c r="L398" s="40">
        <v>100000</v>
      </c>
      <c r="M398" s="40"/>
      <c r="N398" s="40"/>
      <c r="O398" s="40"/>
    </row>
    <row r="399" spans="1:16" ht="16.5" x14ac:dyDescent="0.25">
      <c r="A399" s="35">
        <v>28</v>
      </c>
      <c r="B399" s="140" t="s">
        <v>159</v>
      </c>
      <c r="C399" s="143"/>
      <c r="D399" s="82">
        <v>100000</v>
      </c>
      <c r="E399" s="40">
        <v>100000</v>
      </c>
      <c r="F399" s="40">
        <v>100000</v>
      </c>
      <c r="G399" s="40">
        <v>100000</v>
      </c>
      <c r="H399" s="40">
        <v>100000</v>
      </c>
      <c r="I399" s="40">
        <v>100000</v>
      </c>
      <c r="J399" s="40">
        <v>100000</v>
      </c>
      <c r="K399" s="40">
        <v>100000</v>
      </c>
      <c r="L399" s="40">
        <v>100000</v>
      </c>
      <c r="M399" s="40"/>
      <c r="N399" s="40"/>
      <c r="O399" s="40"/>
    </row>
    <row r="400" spans="1:16" ht="16.5" x14ac:dyDescent="0.25">
      <c r="A400" s="35">
        <v>29</v>
      </c>
      <c r="B400" s="121" t="s">
        <v>160</v>
      </c>
      <c r="C400" s="145"/>
      <c r="D400" s="40">
        <v>162500</v>
      </c>
      <c r="E400" s="40">
        <v>162500</v>
      </c>
      <c r="F400" s="40">
        <v>162500</v>
      </c>
      <c r="G400" s="40">
        <v>162500</v>
      </c>
      <c r="H400" s="40">
        <v>162500</v>
      </c>
      <c r="I400" s="40">
        <v>162500</v>
      </c>
      <c r="J400" s="40">
        <v>162500</v>
      </c>
      <c r="K400" s="40">
        <v>162500</v>
      </c>
      <c r="L400" s="40">
        <v>162500</v>
      </c>
      <c r="M400" s="40"/>
      <c r="N400" s="40"/>
      <c r="O400" s="40"/>
    </row>
    <row r="401" spans="1:15" ht="16.5" x14ac:dyDescent="0.25">
      <c r="A401" s="35">
        <v>30</v>
      </c>
      <c r="B401" s="140" t="s">
        <v>161</v>
      </c>
      <c r="C401" s="143"/>
      <c r="D401" s="40">
        <v>137500</v>
      </c>
      <c r="E401" s="40">
        <v>137500</v>
      </c>
      <c r="F401" s="40">
        <v>137500</v>
      </c>
      <c r="G401" s="40">
        <v>137500</v>
      </c>
      <c r="H401" s="40">
        <v>137500</v>
      </c>
      <c r="I401" s="40">
        <v>137500</v>
      </c>
      <c r="J401" s="40">
        <v>137500</v>
      </c>
      <c r="K401" s="40">
        <v>137500</v>
      </c>
      <c r="L401" s="40">
        <v>137500</v>
      </c>
      <c r="M401" s="40"/>
      <c r="N401" s="40"/>
      <c r="O401" s="40"/>
    </row>
    <row r="402" spans="1:15" ht="16.5" x14ac:dyDescent="0.25">
      <c r="A402" s="35">
        <v>31</v>
      </c>
      <c r="B402" s="140" t="s">
        <v>207</v>
      </c>
      <c r="C402" s="143"/>
      <c r="D402" s="82">
        <v>150000</v>
      </c>
      <c r="E402" s="40">
        <v>150000</v>
      </c>
      <c r="F402" s="40">
        <v>150000</v>
      </c>
      <c r="G402" s="40">
        <v>150000</v>
      </c>
      <c r="H402" s="40">
        <v>150000</v>
      </c>
      <c r="I402" s="40">
        <v>150000</v>
      </c>
      <c r="J402" s="40">
        <v>150000</v>
      </c>
      <c r="K402" s="40">
        <v>150000</v>
      </c>
      <c r="L402" s="40">
        <v>150000</v>
      </c>
      <c r="M402" s="68"/>
      <c r="N402" s="40"/>
      <c r="O402" s="40"/>
    </row>
    <row r="403" spans="1:15" ht="16.5" x14ac:dyDescent="0.25">
      <c r="A403" s="35">
        <v>32</v>
      </c>
      <c r="B403" s="119" t="s">
        <v>218</v>
      </c>
      <c r="C403" s="146"/>
      <c r="D403" s="82">
        <v>500000</v>
      </c>
      <c r="E403" s="40">
        <v>0</v>
      </c>
      <c r="F403" s="40">
        <v>0</v>
      </c>
      <c r="G403" s="40">
        <v>0</v>
      </c>
      <c r="H403" s="40">
        <v>0</v>
      </c>
      <c r="I403" s="40">
        <v>0</v>
      </c>
      <c r="J403" s="82">
        <v>0</v>
      </c>
      <c r="K403" s="82">
        <v>0</v>
      </c>
      <c r="L403" s="82">
        <v>0</v>
      </c>
      <c r="M403" s="40"/>
      <c r="N403" s="40"/>
      <c r="O403" s="40"/>
    </row>
    <row r="404" spans="1:15" ht="16.5" x14ac:dyDescent="0.25">
      <c r="A404" s="35">
        <v>33</v>
      </c>
      <c r="B404" s="121" t="s">
        <v>219</v>
      </c>
      <c r="C404" s="145"/>
      <c r="D404" s="82">
        <v>600000</v>
      </c>
      <c r="E404" s="40">
        <v>0</v>
      </c>
      <c r="F404" s="40">
        <v>200000</v>
      </c>
      <c r="G404" s="40">
        <v>0</v>
      </c>
      <c r="H404" s="40">
        <v>550000</v>
      </c>
      <c r="I404" s="40">
        <v>0</v>
      </c>
      <c r="J404" s="82">
        <v>500000</v>
      </c>
      <c r="K404" s="82">
        <v>0</v>
      </c>
      <c r="L404" s="82">
        <v>0</v>
      </c>
      <c r="M404" s="40"/>
      <c r="N404" s="40"/>
      <c r="O404" s="40"/>
    </row>
    <row r="405" spans="1:15" ht="16.5" x14ac:dyDescent="0.25">
      <c r="A405" s="35">
        <v>34</v>
      </c>
      <c r="B405" s="119" t="s">
        <v>214</v>
      </c>
      <c r="C405" s="143"/>
      <c r="D405" s="82">
        <v>500000</v>
      </c>
      <c r="E405" s="40">
        <v>500000</v>
      </c>
      <c r="F405" s="40">
        <v>500000</v>
      </c>
      <c r="G405" s="40">
        <v>500000</v>
      </c>
      <c r="H405" s="40">
        <v>500000</v>
      </c>
      <c r="I405" s="40">
        <v>500000</v>
      </c>
      <c r="J405" s="40">
        <v>500000</v>
      </c>
      <c r="K405" s="40">
        <v>500000</v>
      </c>
      <c r="L405" s="40">
        <v>500000</v>
      </c>
      <c r="M405" s="40"/>
      <c r="N405" s="40"/>
      <c r="O405" s="40"/>
    </row>
    <row r="406" spans="1:15" ht="16.5" x14ac:dyDescent="0.25">
      <c r="A406" s="35">
        <v>35</v>
      </c>
      <c r="B406" s="122" t="s">
        <v>220</v>
      </c>
      <c r="C406" s="144"/>
      <c r="D406" s="82">
        <v>375000</v>
      </c>
      <c r="E406" s="40">
        <v>252000</v>
      </c>
      <c r="F406" s="40">
        <v>175000</v>
      </c>
      <c r="G406" s="40">
        <v>37500</v>
      </c>
      <c r="H406" s="40">
        <v>0</v>
      </c>
      <c r="I406" s="40">
        <v>100000</v>
      </c>
      <c r="J406" s="82">
        <v>50000</v>
      </c>
      <c r="K406" s="82">
        <v>0</v>
      </c>
      <c r="L406" s="82">
        <v>75000</v>
      </c>
      <c r="M406" s="68"/>
      <c r="N406" s="68"/>
      <c r="O406" s="68"/>
    </row>
    <row r="407" spans="1:15" ht="16.5" x14ac:dyDescent="0.25">
      <c r="A407" s="35">
        <v>36</v>
      </c>
      <c r="B407" s="122" t="s">
        <v>232</v>
      </c>
      <c r="C407" s="144"/>
      <c r="D407" s="82">
        <v>0</v>
      </c>
      <c r="E407" s="82">
        <v>0</v>
      </c>
      <c r="F407" s="82">
        <v>0</v>
      </c>
      <c r="G407" s="82">
        <v>10000000</v>
      </c>
      <c r="H407" s="82">
        <v>0</v>
      </c>
      <c r="I407" s="82">
        <v>0</v>
      </c>
      <c r="J407" s="82">
        <v>0</v>
      </c>
      <c r="K407" s="82">
        <v>0</v>
      </c>
      <c r="L407" s="82">
        <v>0</v>
      </c>
      <c r="M407" s="68"/>
      <c r="N407" s="68"/>
      <c r="O407" s="68"/>
    </row>
    <row r="408" spans="1:15" ht="16.5" x14ac:dyDescent="0.25">
      <c r="A408" s="35">
        <v>37</v>
      </c>
      <c r="B408" s="140" t="s">
        <v>233</v>
      </c>
      <c r="C408" s="144"/>
      <c r="D408" s="82">
        <v>0</v>
      </c>
      <c r="E408" s="82">
        <v>0</v>
      </c>
      <c r="F408" s="82">
        <v>0</v>
      </c>
      <c r="G408" s="82">
        <v>1000000</v>
      </c>
      <c r="H408" s="82">
        <v>0</v>
      </c>
      <c r="I408" s="82">
        <v>0</v>
      </c>
      <c r="J408" s="82">
        <v>0</v>
      </c>
      <c r="K408" s="82">
        <v>0</v>
      </c>
      <c r="L408" s="82">
        <v>0</v>
      </c>
      <c r="M408" s="68"/>
      <c r="N408" s="68"/>
      <c r="O408" s="68"/>
    </row>
    <row r="409" spans="1:15" ht="16.5" x14ac:dyDescent="0.25">
      <c r="A409" s="35">
        <v>38</v>
      </c>
      <c r="B409" s="142" t="s">
        <v>215</v>
      </c>
      <c r="C409" s="144"/>
      <c r="D409" s="82">
        <v>0</v>
      </c>
      <c r="E409" s="82">
        <v>0</v>
      </c>
      <c r="F409" s="82">
        <v>0</v>
      </c>
      <c r="G409" s="82">
        <v>3000000</v>
      </c>
      <c r="H409" s="82">
        <v>0</v>
      </c>
      <c r="I409" s="82">
        <v>0</v>
      </c>
      <c r="J409" s="82">
        <v>0</v>
      </c>
      <c r="K409" s="82">
        <v>0</v>
      </c>
      <c r="L409" s="82">
        <v>0</v>
      </c>
      <c r="M409" s="68"/>
      <c r="N409" s="68"/>
      <c r="O409" s="68"/>
    </row>
    <row r="410" spans="1:15" ht="16.5" x14ac:dyDescent="0.25">
      <c r="A410" s="35">
        <v>39</v>
      </c>
      <c r="B410" s="140" t="s">
        <v>205</v>
      </c>
      <c r="C410" s="144"/>
      <c r="D410" s="82">
        <v>0</v>
      </c>
      <c r="E410" s="82">
        <v>0</v>
      </c>
      <c r="F410" s="82">
        <v>0</v>
      </c>
      <c r="G410" s="82">
        <v>990000</v>
      </c>
      <c r="H410" s="82">
        <v>0</v>
      </c>
      <c r="I410" s="82">
        <v>0</v>
      </c>
      <c r="J410" s="82">
        <v>0</v>
      </c>
      <c r="K410" s="82">
        <v>0</v>
      </c>
      <c r="L410" s="82">
        <v>0</v>
      </c>
      <c r="M410" s="68"/>
      <c r="N410" s="68"/>
      <c r="O410" s="68"/>
    </row>
    <row r="411" spans="1:15" ht="16.5" x14ac:dyDescent="0.25">
      <c r="A411" s="35">
        <v>40</v>
      </c>
      <c r="B411" s="140" t="s">
        <v>208</v>
      </c>
      <c r="C411" s="144"/>
      <c r="D411" s="82">
        <v>0</v>
      </c>
      <c r="E411" s="82">
        <v>0</v>
      </c>
      <c r="F411" s="82">
        <v>0</v>
      </c>
      <c r="G411" s="82">
        <v>1000000</v>
      </c>
      <c r="H411" s="82">
        <v>0</v>
      </c>
      <c r="I411" s="82">
        <v>0</v>
      </c>
      <c r="J411" s="82">
        <v>0</v>
      </c>
      <c r="K411" s="82">
        <v>0</v>
      </c>
      <c r="L411" s="82">
        <v>0</v>
      </c>
      <c r="M411" s="68"/>
      <c r="N411" s="68"/>
      <c r="O411" s="68"/>
    </row>
    <row r="412" spans="1:15" ht="16.5" x14ac:dyDescent="0.25">
      <c r="A412" s="35">
        <v>41</v>
      </c>
      <c r="B412" s="140" t="s">
        <v>206</v>
      </c>
      <c r="C412" s="144"/>
      <c r="D412" s="82">
        <v>0</v>
      </c>
      <c r="E412" s="82">
        <v>0</v>
      </c>
      <c r="F412" s="82">
        <v>0</v>
      </c>
      <c r="G412" s="82">
        <v>1950000</v>
      </c>
      <c r="H412" s="82">
        <v>0</v>
      </c>
      <c r="I412" s="82">
        <v>0</v>
      </c>
      <c r="J412" s="82">
        <v>0</v>
      </c>
      <c r="K412" s="82">
        <v>0</v>
      </c>
      <c r="L412" s="82">
        <v>0</v>
      </c>
      <c r="M412" s="68"/>
      <c r="N412" s="68"/>
      <c r="O412" s="68"/>
    </row>
    <row r="413" spans="1:15" ht="16.5" x14ac:dyDescent="0.25">
      <c r="A413" s="35">
        <v>42</v>
      </c>
      <c r="B413" s="138" t="s">
        <v>234</v>
      </c>
      <c r="C413" s="144"/>
      <c r="D413" s="82">
        <v>0</v>
      </c>
      <c r="E413" s="82">
        <v>0</v>
      </c>
      <c r="F413" s="82">
        <v>0</v>
      </c>
      <c r="G413" s="82">
        <v>700000</v>
      </c>
      <c r="H413" s="82">
        <v>0</v>
      </c>
      <c r="I413" s="82">
        <v>0</v>
      </c>
      <c r="J413" s="82">
        <v>0</v>
      </c>
      <c r="K413" s="82">
        <v>0</v>
      </c>
      <c r="L413" s="82">
        <v>0</v>
      </c>
      <c r="M413" s="68"/>
      <c r="N413" s="68"/>
      <c r="O413" s="68"/>
    </row>
    <row r="414" spans="1:15" ht="16.5" x14ac:dyDescent="0.25">
      <c r="A414" s="35">
        <v>43</v>
      </c>
      <c r="B414" s="138" t="s">
        <v>235</v>
      </c>
      <c r="C414" s="144"/>
      <c r="D414" s="82">
        <v>0</v>
      </c>
      <c r="E414" s="82">
        <v>0</v>
      </c>
      <c r="F414" s="82">
        <v>0</v>
      </c>
      <c r="G414" s="82">
        <v>100000</v>
      </c>
      <c r="H414" s="82">
        <v>0</v>
      </c>
      <c r="I414" s="82">
        <v>0</v>
      </c>
      <c r="J414" s="82">
        <v>0</v>
      </c>
      <c r="K414" s="82">
        <v>0</v>
      </c>
      <c r="L414" s="82">
        <v>0</v>
      </c>
      <c r="M414" s="68"/>
      <c r="N414" s="68"/>
      <c r="O414" s="68"/>
    </row>
    <row r="415" spans="1:15" ht="16.5" x14ac:dyDescent="0.25">
      <c r="A415" s="35">
        <v>44</v>
      </c>
      <c r="B415" s="140" t="s">
        <v>209</v>
      </c>
      <c r="C415" s="144"/>
      <c r="D415" s="82">
        <v>0</v>
      </c>
      <c r="E415" s="82">
        <v>0</v>
      </c>
      <c r="F415" s="82">
        <v>0</v>
      </c>
      <c r="G415" s="82">
        <v>800000</v>
      </c>
      <c r="H415" s="82">
        <v>0</v>
      </c>
      <c r="I415" s="82">
        <v>0</v>
      </c>
      <c r="J415" s="82">
        <v>0</v>
      </c>
      <c r="K415" s="82">
        <v>0</v>
      </c>
      <c r="L415" s="82">
        <v>0</v>
      </c>
      <c r="M415" s="68"/>
      <c r="N415" s="68"/>
      <c r="O415" s="68"/>
    </row>
    <row r="416" spans="1:15" ht="16.5" x14ac:dyDescent="0.25">
      <c r="A416" s="35">
        <v>45</v>
      </c>
      <c r="B416" s="140" t="s">
        <v>236</v>
      </c>
      <c r="C416" s="144"/>
      <c r="D416" s="82">
        <v>0</v>
      </c>
      <c r="E416" s="82">
        <v>0</v>
      </c>
      <c r="F416" s="82">
        <v>0</v>
      </c>
      <c r="G416" s="82">
        <v>765000</v>
      </c>
      <c r="H416" s="82">
        <v>0</v>
      </c>
      <c r="I416" s="82">
        <v>0</v>
      </c>
      <c r="J416" s="82">
        <v>0</v>
      </c>
      <c r="K416" s="82">
        <v>0</v>
      </c>
      <c r="L416" s="82">
        <v>0</v>
      </c>
      <c r="M416" s="68"/>
      <c r="N416" s="68"/>
      <c r="O416" s="68"/>
    </row>
    <row r="417" spans="1:19" ht="16.5" x14ac:dyDescent="0.25">
      <c r="A417" s="35">
        <v>46</v>
      </c>
      <c r="B417" s="42" t="s">
        <v>243</v>
      </c>
      <c r="C417" s="144"/>
      <c r="D417" s="82">
        <v>0</v>
      </c>
      <c r="E417" s="82">
        <v>0</v>
      </c>
      <c r="F417" s="82">
        <v>0</v>
      </c>
      <c r="G417" s="120">
        <v>30000</v>
      </c>
      <c r="H417" s="82">
        <v>0</v>
      </c>
      <c r="I417" s="82">
        <v>0</v>
      </c>
      <c r="J417" s="82">
        <v>0</v>
      </c>
      <c r="K417" s="82">
        <v>0</v>
      </c>
      <c r="L417" s="82">
        <v>0</v>
      </c>
      <c r="M417" s="68"/>
      <c r="N417" s="68"/>
      <c r="O417" s="68"/>
    </row>
    <row r="418" spans="1:19" ht="16.5" x14ac:dyDescent="0.25">
      <c r="A418" s="35">
        <v>47</v>
      </c>
      <c r="B418" s="42" t="s">
        <v>244</v>
      </c>
      <c r="C418" s="144"/>
      <c r="D418" s="82">
        <v>0</v>
      </c>
      <c r="E418" s="82">
        <v>0</v>
      </c>
      <c r="F418" s="82">
        <v>0</v>
      </c>
      <c r="G418" s="120">
        <v>10000</v>
      </c>
      <c r="H418" s="82">
        <v>0</v>
      </c>
      <c r="I418" s="82">
        <v>0</v>
      </c>
      <c r="J418" s="82">
        <v>0</v>
      </c>
      <c r="K418" s="82">
        <v>0</v>
      </c>
      <c r="L418" s="82">
        <v>0</v>
      </c>
      <c r="M418" s="68"/>
      <c r="N418" s="68"/>
      <c r="O418" s="68"/>
    </row>
    <row r="419" spans="1:19" ht="16.5" x14ac:dyDescent="0.25">
      <c r="A419" s="35">
        <v>48</v>
      </c>
      <c r="B419" s="42" t="s">
        <v>245</v>
      </c>
      <c r="C419" s="144"/>
      <c r="D419" s="82">
        <v>0</v>
      </c>
      <c r="E419" s="82">
        <v>0</v>
      </c>
      <c r="F419" s="82">
        <v>0</v>
      </c>
      <c r="G419" s="120">
        <v>30000</v>
      </c>
      <c r="H419" s="82">
        <v>0</v>
      </c>
      <c r="I419" s="82">
        <v>0</v>
      </c>
      <c r="J419" s="82">
        <v>0</v>
      </c>
      <c r="K419" s="82">
        <v>0</v>
      </c>
      <c r="L419" s="82">
        <v>0</v>
      </c>
      <c r="M419" s="68"/>
      <c r="N419" s="68"/>
      <c r="O419" s="68"/>
    </row>
    <row r="420" spans="1:19" ht="16.5" x14ac:dyDescent="0.25">
      <c r="A420" s="35">
        <v>49</v>
      </c>
      <c r="B420" s="42" t="s">
        <v>246</v>
      </c>
      <c r="C420" s="144"/>
      <c r="D420" s="82">
        <v>0</v>
      </c>
      <c r="E420" s="82">
        <v>0</v>
      </c>
      <c r="F420" s="82">
        <v>0</v>
      </c>
      <c r="G420" s="120">
        <v>10000</v>
      </c>
      <c r="H420" s="82">
        <v>0</v>
      </c>
      <c r="I420" s="82">
        <v>0</v>
      </c>
      <c r="J420" s="82">
        <v>0</v>
      </c>
      <c r="K420" s="82">
        <v>0</v>
      </c>
      <c r="L420" s="82">
        <v>0</v>
      </c>
      <c r="M420" s="68"/>
      <c r="N420" s="68"/>
      <c r="O420" s="68"/>
    </row>
    <row r="421" spans="1:19" ht="16.5" x14ac:dyDescent="0.25">
      <c r="A421" s="35">
        <v>50</v>
      </c>
      <c r="B421" s="42" t="s">
        <v>247</v>
      </c>
      <c r="C421" s="144"/>
      <c r="D421" s="82">
        <v>0</v>
      </c>
      <c r="E421" s="82">
        <v>0</v>
      </c>
      <c r="F421" s="82">
        <v>0</v>
      </c>
      <c r="G421" s="120">
        <v>5000</v>
      </c>
      <c r="H421" s="82">
        <v>0</v>
      </c>
      <c r="I421" s="82">
        <v>0</v>
      </c>
      <c r="J421" s="82">
        <v>0</v>
      </c>
      <c r="K421" s="82">
        <v>0</v>
      </c>
      <c r="L421" s="82">
        <v>0</v>
      </c>
      <c r="M421" s="68"/>
      <c r="N421" s="68"/>
      <c r="O421" s="68"/>
    </row>
    <row r="422" spans="1:19" ht="16.5" x14ac:dyDescent="0.25">
      <c r="A422" s="35">
        <v>51</v>
      </c>
      <c r="B422" s="138" t="s">
        <v>248</v>
      </c>
      <c r="C422" s="144"/>
      <c r="D422" s="82">
        <v>0</v>
      </c>
      <c r="E422" s="82">
        <v>0</v>
      </c>
      <c r="F422" s="82">
        <v>0</v>
      </c>
      <c r="G422" s="82">
        <v>0</v>
      </c>
      <c r="H422" s="82">
        <v>0</v>
      </c>
      <c r="I422" s="82">
        <v>500000</v>
      </c>
      <c r="J422" s="82">
        <v>500000</v>
      </c>
      <c r="K422" s="82">
        <v>500000</v>
      </c>
      <c r="L422" s="82">
        <v>500000</v>
      </c>
      <c r="M422" s="68"/>
      <c r="N422" s="68"/>
      <c r="O422" s="68"/>
    </row>
    <row r="423" spans="1:19" ht="16.5" x14ac:dyDescent="0.25">
      <c r="A423" s="35">
        <v>52</v>
      </c>
      <c r="B423" s="153" t="s">
        <v>250</v>
      </c>
      <c r="C423" s="144"/>
      <c r="D423" s="82"/>
      <c r="E423" s="82"/>
      <c r="F423" s="82"/>
      <c r="G423" s="82">
        <v>0</v>
      </c>
      <c r="H423" s="82">
        <v>0</v>
      </c>
      <c r="I423" s="82">
        <v>0</v>
      </c>
      <c r="J423" s="82">
        <v>3050000</v>
      </c>
      <c r="K423" s="82">
        <v>0</v>
      </c>
      <c r="L423" s="82">
        <v>0</v>
      </c>
      <c r="M423" s="68"/>
      <c r="N423" s="68"/>
      <c r="O423" s="68"/>
    </row>
    <row r="424" spans="1:19" ht="16.5" x14ac:dyDescent="0.25">
      <c r="A424" s="35">
        <v>53</v>
      </c>
      <c r="B424" s="138" t="s">
        <v>252</v>
      </c>
      <c r="C424" s="144"/>
      <c r="D424" s="82"/>
      <c r="E424" s="82"/>
      <c r="F424" s="82"/>
      <c r="G424" s="82">
        <v>0</v>
      </c>
      <c r="H424" s="82">
        <v>0</v>
      </c>
      <c r="I424" s="82">
        <v>0</v>
      </c>
      <c r="J424" s="82">
        <v>3030000</v>
      </c>
      <c r="K424" s="82">
        <v>0</v>
      </c>
      <c r="L424" s="82">
        <v>0</v>
      </c>
      <c r="M424" s="68"/>
      <c r="N424" s="68"/>
      <c r="O424" s="68"/>
    </row>
    <row r="425" spans="1:19" ht="16.5" x14ac:dyDescent="0.25">
      <c r="A425" s="35">
        <v>54</v>
      </c>
      <c r="B425" s="138" t="s">
        <v>255</v>
      </c>
      <c r="C425" s="144"/>
      <c r="D425" s="82"/>
      <c r="E425" s="82"/>
      <c r="F425" s="82"/>
      <c r="G425" s="82">
        <v>0</v>
      </c>
      <c r="H425" s="82">
        <v>0</v>
      </c>
      <c r="I425" s="82">
        <v>0</v>
      </c>
      <c r="J425" s="82">
        <v>0</v>
      </c>
      <c r="K425" s="82">
        <v>400000</v>
      </c>
      <c r="L425" s="82">
        <v>0</v>
      </c>
      <c r="M425" s="68"/>
      <c r="N425" s="68"/>
      <c r="O425" s="68"/>
    </row>
    <row r="426" spans="1:19" ht="16.5" x14ac:dyDescent="0.25">
      <c r="A426" s="35">
        <v>55</v>
      </c>
      <c r="B426" s="153" t="s">
        <v>256</v>
      </c>
      <c r="C426" s="144"/>
      <c r="D426" s="82"/>
      <c r="E426" s="82"/>
      <c r="F426" s="82"/>
      <c r="G426" s="82">
        <v>0</v>
      </c>
      <c r="H426" s="82">
        <v>0</v>
      </c>
      <c r="I426" s="82">
        <v>0</v>
      </c>
      <c r="J426" s="82">
        <v>0</v>
      </c>
      <c r="K426" s="82">
        <v>0</v>
      </c>
      <c r="L426" s="82">
        <v>3600000</v>
      </c>
      <c r="M426" s="68"/>
      <c r="N426" s="68"/>
      <c r="O426" s="68"/>
    </row>
    <row r="427" spans="1:19" ht="16.5" customHeight="1" x14ac:dyDescent="0.25">
      <c r="A427" s="36"/>
      <c r="B427" s="42"/>
      <c r="C427" s="144"/>
      <c r="D427" s="82"/>
      <c r="E427" s="40"/>
      <c r="F427" s="40"/>
      <c r="G427" s="40"/>
      <c r="H427" s="40"/>
      <c r="I427" s="82"/>
      <c r="J427" s="34"/>
      <c r="K427" s="34"/>
      <c r="L427" s="34"/>
      <c r="M427" s="34"/>
      <c r="N427" s="34"/>
      <c r="O427" s="34"/>
      <c r="R427" s="41"/>
      <c r="S427" s="41"/>
    </row>
    <row r="428" spans="1:19" ht="19.5" customHeight="1" x14ac:dyDescent="0.25">
      <c r="A428" s="50" t="s">
        <v>136</v>
      </c>
      <c r="B428" s="147" t="s">
        <v>137</v>
      </c>
      <c r="C428" s="148"/>
      <c r="D428" s="40"/>
      <c r="E428" s="40"/>
      <c r="F428" s="40"/>
      <c r="G428" s="40"/>
      <c r="H428" s="40"/>
      <c r="I428" s="40"/>
      <c r="J428" s="51"/>
      <c r="K428" s="83"/>
      <c r="L428" s="51"/>
      <c r="M428" s="40"/>
      <c r="N428" s="40"/>
      <c r="O428" s="40"/>
    </row>
    <row r="429" spans="1:19" ht="16.5" customHeight="1" x14ac:dyDescent="0.25">
      <c r="A429" s="36">
        <v>1</v>
      </c>
      <c r="B429" s="140" t="s">
        <v>162</v>
      </c>
      <c r="C429" s="148"/>
      <c r="D429" s="40">
        <v>100000</v>
      </c>
      <c r="E429" s="40">
        <v>100000</v>
      </c>
      <c r="F429" s="40">
        <v>100000</v>
      </c>
      <c r="G429" s="40">
        <v>100000</v>
      </c>
      <c r="H429" s="40">
        <v>100000</v>
      </c>
      <c r="I429" s="40">
        <v>100000</v>
      </c>
      <c r="J429" s="40">
        <v>100000</v>
      </c>
      <c r="K429" s="40">
        <v>100000</v>
      </c>
      <c r="L429" s="40">
        <v>100000</v>
      </c>
      <c r="M429" s="40"/>
      <c r="N429" s="40"/>
      <c r="O429" s="40"/>
    </row>
    <row r="430" spans="1:19" ht="16.5" x14ac:dyDescent="0.25">
      <c r="A430" s="36">
        <v>2</v>
      </c>
      <c r="B430" s="121" t="s">
        <v>183</v>
      </c>
      <c r="C430" s="149"/>
      <c r="D430" s="40">
        <v>100000</v>
      </c>
      <c r="E430" s="40">
        <v>80000</v>
      </c>
      <c r="F430" s="40">
        <v>80000</v>
      </c>
      <c r="G430" s="40">
        <v>100000</v>
      </c>
      <c r="H430" s="40">
        <v>80000</v>
      </c>
      <c r="I430" s="40">
        <v>80000</v>
      </c>
      <c r="J430" s="40">
        <v>80000</v>
      </c>
      <c r="K430" s="40">
        <v>80000</v>
      </c>
      <c r="L430" s="40">
        <v>80000</v>
      </c>
      <c r="M430" s="34"/>
      <c r="N430" s="34"/>
      <c r="O430" s="34"/>
    </row>
    <row r="431" spans="1:19" ht="16.5" x14ac:dyDescent="0.25">
      <c r="A431" s="36">
        <v>3</v>
      </c>
      <c r="B431" s="140" t="s">
        <v>168</v>
      </c>
      <c r="C431" s="148"/>
      <c r="D431" s="40">
        <v>100000</v>
      </c>
      <c r="E431" s="40">
        <v>80000</v>
      </c>
      <c r="F431" s="40">
        <v>80000</v>
      </c>
      <c r="G431" s="40">
        <v>100000</v>
      </c>
      <c r="H431" s="40">
        <v>80000</v>
      </c>
      <c r="I431" s="40">
        <v>80000</v>
      </c>
      <c r="J431" s="40">
        <v>80000</v>
      </c>
      <c r="K431" s="40">
        <v>80000</v>
      </c>
      <c r="L431" s="40">
        <v>80000</v>
      </c>
      <c r="M431" s="34"/>
      <c r="N431" s="34"/>
      <c r="O431" s="34"/>
    </row>
    <row r="432" spans="1:19" ht="16.5" x14ac:dyDescent="0.25">
      <c r="A432" s="36">
        <v>4</v>
      </c>
      <c r="B432" s="140" t="s">
        <v>169</v>
      </c>
      <c r="C432" s="143"/>
      <c r="D432" s="40">
        <v>25000</v>
      </c>
      <c r="E432" s="40">
        <v>25000</v>
      </c>
      <c r="F432" s="40">
        <v>25000</v>
      </c>
      <c r="G432" s="40">
        <v>25000</v>
      </c>
      <c r="H432" s="40">
        <v>0</v>
      </c>
      <c r="I432" s="40">
        <v>25000</v>
      </c>
      <c r="J432" s="40">
        <v>25000</v>
      </c>
      <c r="K432" s="40">
        <v>25000</v>
      </c>
      <c r="L432" s="40">
        <v>25000</v>
      </c>
      <c r="M432" s="34"/>
      <c r="N432" s="34"/>
      <c r="O432" s="34"/>
    </row>
    <row r="433" spans="1:19" ht="16.5" x14ac:dyDescent="0.25">
      <c r="A433" s="36">
        <v>5</v>
      </c>
      <c r="B433" s="121" t="s">
        <v>170</v>
      </c>
      <c r="C433" s="149"/>
      <c r="D433" s="40">
        <v>25000</v>
      </c>
      <c r="E433" s="40">
        <v>25000</v>
      </c>
      <c r="F433" s="40">
        <v>25000</v>
      </c>
      <c r="G433" s="40">
        <v>25000</v>
      </c>
      <c r="H433" s="40">
        <v>25000</v>
      </c>
      <c r="I433" s="40">
        <v>25000</v>
      </c>
      <c r="J433" s="40">
        <v>25000</v>
      </c>
      <c r="K433" s="40">
        <v>25000</v>
      </c>
      <c r="L433" s="40">
        <v>25000</v>
      </c>
      <c r="M433" s="34"/>
      <c r="N433" s="34"/>
      <c r="O433" s="34"/>
    </row>
    <row r="434" spans="1:19" ht="16.5" x14ac:dyDescent="0.25">
      <c r="A434" s="36">
        <v>6</v>
      </c>
      <c r="B434" s="140" t="s">
        <v>172</v>
      </c>
      <c r="C434" s="143"/>
      <c r="D434" s="40">
        <v>25000</v>
      </c>
      <c r="E434" s="40">
        <v>25000</v>
      </c>
      <c r="F434" s="40">
        <v>25000</v>
      </c>
      <c r="G434" s="40">
        <v>25000</v>
      </c>
      <c r="H434" s="40">
        <v>25000</v>
      </c>
      <c r="I434" s="40">
        <v>25000</v>
      </c>
      <c r="J434" s="40">
        <v>25000</v>
      </c>
      <c r="K434" s="40">
        <v>25000</v>
      </c>
      <c r="L434" s="40">
        <v>25000</v>
      </c>
      <c r="M434" s="40"/>
      <c r="N434" s="40"/>
      <c r="O434" s="40"/>
    </row>
    <row r="435" spans="1:19" ht="16.5" x14ac:dyDescent="0.25">
      <c r="A435" s="36">
        <v>7</v>
      </c>
      <c r="B435" s="121" t="s">
        <v>173</v>
      </c>
      <c r="C435" s="149"/>
      <c r="D435" s="40">
        <v>25000</v>
      </c>
      <c r="E435" s="40">
        <v>25000</v>
      </c>
      <c r="F435" s="40">
        <v>25000</v>
      </c>
      <c r="G435" s="40">
        <v>25000</v>
      </c>
      <c r="H435" s="40">
        <v>25000</v>
      </c>
      <c r="I435" s="40">
        <v>25000</v>
      </c>
      <c r="J435" s="40">
        <v>25000</v>
      </c>
      <c r="K435" s="40">
        <v>25000</v>
      </c>
      <c r="L435" s="40">
        <v>25000</v>
      </c>
      <c r="M435" s="40"/>
      <c r="N435" s="40"/>
      <c r="O435" s="40"/>
      <c r="P435" s="114">
        <f>150000*129</f>
        <v>19350000</v>
      </c>
    </row>
    <row r="436" spans="1:19" s="41" customFormat="1" ht="16.5" x14ac:dyDescent="0.25">
      <c r="A436" s="36">
        <v>8</v>
      </c>
      <c r="B436" s="140" t="s">
        <v>179</v>
      </c>
      <c r="C436" s="143"/>
      <c r="D436" s="40">
        <v>90000</v>
      </c>
      <c r="E436" s="40">
        <f>90000</f>
        <v>90000</v>
      </c>
      <c r="F436" s="40">
        <f>90000+215000</f>
        <v>305000</v>
      </c>
      <c r="G436" s="40">
        <f>390000</f>
        <v>390000</v>
      </c>
      <c r="H436" s="40">
        <f>500000+300000+25000</f>
        <v>825000</v>
      </c>
      <c r="I436" s="40">
        <v>90000</v>
      </c>
      <c r="J436" s="40">
        <f>350000+210000+703000</f>
        <v>1263000</v>
      </c>
      <c r="K436" s="40">
        <f>245000+200000</f>
        <v>445000</v>
      </c>
      <c r="L436" s="40">
        <f>251000+192500+20000+50000</f>
        <v>513500</v>
      </c>
      <c r="M436" s="40"/>
      <c r="N436" s="40"/>
      <c r="O436" s="40"/>
      <c r="P436" s="7"/>
      <c r="Q436" s="7"/>
      <c r="R436" s="7"/>
      <c r="S436" s="7"/>
    </row>
    <row r="437" spans="1:19" ht="16.5" x14ac:dyDescent="0.25">
      <c r="A437" s="36">
        <v>9</v>
      </c>
      <c r="B437" s="121" t="s">
        <v>174</v>
      </c>
      <c r="C437" s="149"/>
      <c r="D437" s="40">
        <v>0</v>
      </c>
      <c r="E437" s="40">
        <v>300000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0">
        <v>300000</v>
      </c>
      <c r="L437" s="40">
        <v>0</v>
      </c>
      <c r="M437" s="40"/>
      <c r="N437" s="40"/>
      <c r="O437" s="34"/>
    </row>
    <row r="438" spans="1:19" ht="16.5" x14ac:dyDescent="0.25">
      <c r="A438" s="36">
        <v>10</v>
      </c>
      <c r="B438" s="140" t="s">
        <v>175</v>
      </c>
      <c r="C438" s="143"/>
      <c r="D438" s="40">
        <v>0</v>
      </c>
      <c r="E438" s="40">
        <v>300000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40">
        <v>300000</v>
      </c>
      <c r="L438" s="40">
        <v>0</v>
      </c>
      <c r="M438" s="40"/>
      <c r="N438" s="40"/>
      <c r="O438" s="34"/>
    </row>
    <row r="439" spans="1:19" ht="16.5" x14ac:dyDescent="0.25">
      <c r="A439" s="36">
        <v>11</v>
      </c>
      <c r="B439" s="142" t="s">
        <v>204</v>
      </c>
      <c r="C439" s="150"/>
      <c r="D439" s="40">
        <v>0</v>
      </c>
      <c r="E439" s="40">
        <v>0</v>
      </c>
      <c r="F439" s="40">
        <v>0</v>
      </c>
      <c r="G439" s="40">
        <v>830000</v>
      </c>
      <c r="H439" s="40">
        <v>0</v>
      </c>
      <c r="I439" s="40">
        <v>0</v>
      </c>
      <c r="J439" s="40">
        <v>0</v>
      </c>
      <c r="K439" s="40">
        <v>0</v>
      </c>
      <c r="L439" s="40">
        <v>0</v>
      </c>
      <c r="M439" s="40"/>
      <c r="N439" s="40"/>
      <c r="O439" s="34"/>
    </row>
    <row r="440" spans="1:19" ht="16.5" x14ac:dyDescent="0.25">
      <c r="A440" s="36">
        <v>12</v>
      </c>
      <c r="B440" s="53" t="s">
        <v>257</v>
      </c>
      <c r="C440" s="40"/>
      <c r="D440" s="40">
        <v>0</v>
      </c>
      <c r="E440" s="40">
        <v>0</v>
      </c>
      <c r="F440" s="40">
        <v>0</v>
      </c>
      <c r="G440" s="40">
        <v>0</v>
      </c>
      <c r="H440" s="40">
        <v>0</v>
      </c>
      <c r="I440" s="40">
        <v>0</v>
      </c>
      <c r="J440" s="40">
        <v>0</v>
      </c>
      <c r="K440" s="40">
        <v>20000</v>
      </c>
      <c r="L440" s="34"/>
      <c r="M440" s="40"/>
      <c r="N440" s="40"/>
      <c r="O440" s="34"/>
    </row>
    <row r="441" spans="1:19" ht="16.5" x14ac:dyDescent="0.25">
      <c r="A441" s="61"/>
      <c r="B441" s="84"/>
      <c r="C441" s="85"/>
      <c r="D441" s="85"/>
      <c r="E441" s="85"/>
      <c r="F441" s="85"/>
      <c r="G441" s="85"/>
      <c r="H441" s="85"/>
      <c r="I441" s="62"/>
      <c r="J441" s="62"/>
      <c r="K441" s="62"/>
      <c r="L441" s="85"/>
      <c r="M441" s="85"/>
      <c r="N441" s="85"/>
    </row>
    <row r="442" spans="1:19" ht="16.5" x14ac:dyDescent="0.25">
      <c r="A442" s="37"/>
      <c r="B442" s="86"/>
      <c r="C442" s="87"/>
      <c r="D442" s="88"/>
      <c r="E442" s="89"/>
      <c r="F442" s="89"/>
      <c r="G442" s="89"/>
      <c r="H442" s="90"/>
      <c r="I442" s="88"/>
      <c r="J442" s="33"/>
      <c r="K442" s="21"/>
      <c r="L442" s="13"/>
      <c r="M442" s="91"/>
      <c r="N442" s="88"/>
    </row>
    <row r="443" spans="1:19" ht="15" x14ac:dyDescent="0.25">
      <c r="A443" s="167" t="s">
        <v>230</v>
      </c>
      <c r="B443" s="167"/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</row>
    <row r="444" spans="1:19" ht="16.5" customHeight="1" x14ac:dyDescent="0.25">
      <c r="A444" s="177" t="s">
        <v>259</v>
      </c>
      <c r="B444" s="177"/>
      <c r="C444" s="177"/>
      <c r="D444" s="177"/>
      <c r="E444" s="177"/>
      <c r="F444" s="177"/>
      <c r="G444" s="177"/>
      <c r="H444" s="177"/>
      <c r="I444" s="177"/>
      <c r="J444" s="177"/>
      <c r="K444" s="177"/>
      <c r="L444" s="177"/>
      <c r="M444" s="177"/>
      <c r="N444" s="177"/>
    </row>
    <row r="445" spans="1:19" ht="16.5" x14ac:dyDescent="0.25">
      <c r="A445" s="6"/>
      <c r="B445" s="92"/>
      <c r="C445" s="93"/>
      <c r="D445" s="21"/>
      <c r="E445" s="94"/>
      <c r="F445" s="94"/>
      <c r="G445" s="94"/>
      <c r="H445" s="23"/>
      <c r="I445" s="21"/>
      <c r="J445" s="33"/>
      <c r="K445" s="21"/>
      <c r="L445" s="13"/>
      <c r="M445" s="95"/>
      <c r="N445" s="21"/>
    </row>
    <row r="446" spans="1:19" ht="15" x14ac:dyDescent="0.25">
      <c r="A446" s="185" t="s">
        <v>131</v>
      </c>
      <c r="B446" s="96" t="s">
        <v>180</v>
      </c>
      <c r="C446" s="97"/>
      <c r="D446" s="175" t="s">
        <v>4</v>
      </c>
      <c r="E446" s="175" t="s">
        <v>227</v>
      </c>
      <c r="F446" s="175" t="s">
        <v>6</v>
      </c>
      <c r="G446" s="175" t="s">
        <v>133</v>
      </c>
      <c r="H446" s="175" t="s">
        <v>8</v>
      </c>
      <c r="I446" s="175" t="s">
        <v>9</v>
      </c>
      <c r="J446" s="175" t="s">
        <v>10</v>
      </c>
      <c r="K446" s="175" t="s">
        <v>11</v>
      </c>
      <c r="L446" s="175" t="s">
        <v>12</v>
      </c>
      <c r="M446" s="175" t="s">
        <v>13</v>
      </c>
      <c r="N446" s="175" t="s">
        <v>14</v>
      </c>
      <c r="O446" s="175" t="s">
        <v>202</v>
      </c>
    </row>
    <row r="447" spans="1:19" ht="15" x14ac:dyDescent="0.25">
      <c r="A447" s="186"/>
      <c r="B447" s="98" t="s">
        <v>229</v>
      </c>
      <c r="C447" s="99"/>
      <c r="D447" s="176"/>
      <c r="E447" s="176"/>
      <c r="F447" s="176"/>
      <c r="G447" s="176"/>
      <c r="H447" s="176"/>
      <c r="I447" s="176"/>
      <c r="J447" s="176"/>
      <c r="K447" s="176"/>
      <c r="L447" s="176"/>
      <c r="M447" s="176"/>
      <c r="N447" s="176"/>
      <c r="O447" s="176"/>
    </row>
    <row r="448" spans="1:19" ht="16.5" x14ac:dyDescent="0.25">
      <c r="A448" s="136" t="s">
        <v>147</v>
      </c>
      <c r="B448" s="100" t="s">
        <v>135</v>
      </c>
      <c r="C448" s="99"/>
      <c r="D448" s="34"/>
      <c r="E448" s="34"/>
      <c r="F448" s="34"/>
      <c r="G448" s="34"/>
      <c r="H448" s="34"/>
      <c r="I448" s="34">
        <v>0</v>
      </c>
      <c r="J448" s="34"/>
      <c r="K448" s="34"/>
      <c r="L448" s="34"/>
      <c r="M448" s="34"/>
      <c r="N448" s="34"/>
      <c r="O448" s="34"/>
    </row>
    <row r="449" spans="1:16" ht="16.5" x14ac:dyDescent="0.25">
      <c r="A449" s="135">
        <v>1</v>
      </c>
      <c r="B449" s="81" t="s">
        <v>213</v>
      </c>
      <c r="C449" s="99"/>
      <c r="D449" s="34">
        <v>0</v>
      </c>
      <c r="E449" s="34">
        <v>0</v>
      </c>
      <c r="F449" s="34">
        <v>0</v>
      </c>
      <c r="G449" s="34">
        <v>0</v>
      </c>
      <c r="H449" s="34">
        <v>1000000</v>
      </c>
      <c r="I449" s="34">
        <v>0</v>
      </c>
      <c r="J449" s="34">
        <v>0</v>
      </c>
      <c r="K449" s="34">
        <v>0</v>
      </c>
      <c r="L449" s="34">
        <v>0</v>
      </c>
      <c r="M449" s="34"/>
      <c r="N449" s="34"/>
      <c r="O449" s="34"/>
    </row>
    <row r="450" spans="1:16" ht="16.5" x14ac:dyDescent="0.25">
      <c r="A450" s="152">
        <v>2</v>
      </c>
      <c r="B450" s="81" t="s">
        <v>212</v>
      </c>
      <c r="C450" s="99"/>
      <c r="D450" s="34">
        <v>0</v>
      </c>
      <c r="E450" s="34">
        <v>0</v>
      </c>
      <c r="F450" s="34">
        <v>0</v>
      </c>
      <c r="G450" s="34">
        <v>0</v>
      </c>
      <c r="H450" s="34">
        <v>0</v>
      </c>
      <c r="I450" s="34">
        <v>1000000</v>
      </c>
      <c r="J450" s="34">
        <v>0</v>
      </c>
      <c r="K450" s="34">
        <v>0</v>
      </c>
      <c r="L450" s="34">
        <v>0</v>
      </c>
      <c r="M450" s="34"/>
      <c r="N450" s="34"/>
      <c r="O450" s="34"/>
    </row>
    <row r="451" spans="1:16" ht="16.5" x14ac:dyDescent="0.25">
      <c r="A451" s="152">
        <v>3</v>
      </c>
      <c r="B451" s="151" t="s">
        <v>249</v>
      </c>
      <c r="C451" s="99"/>
      <c r="D451" s="34"/>
      <c r="E451" s="34"/>
      <c r="F451" s="34"/>
      <c r="G451" s="34">
        <v>0</v>
      </c>
      <c r="H451" s="34">
        <v>0</v>
      </c>
      <c r="I451" s="34">
        <v>0</v>
      </c>
      <c r="J451" s="34">
        <v>21850000</v>
      </c>
      <c r="K451" s="34">
        <v>0</v>
      </c>
      <c r="L451" s="34">
        <v>0</v>
      </c>
      <c r="M451" s="34"/>
      <c r="N451" s="34"/>
      <c r="O451" s="34"/>
    </row>
    <row r="452" spans="1:16" ht="16.5" x14ac:dyDescent="0.25">
      <c r="A452" s="136"/>
      <c r="B452" s="137"/>
      <c r="C452" s="99"/>
      <c r="D452" s="34"/>
      <c r="E452" s="34"/>
      <c r="F452" s="34"/>
      <c r="G452" s="34"/>
      <c r="H452" s="34"/>
      <c r="I452" s="34"/>
      <c r="J452" s="34">
        <v>0</v>
      </c>
      <c r="K452" s="34">
        <v>0</v>
      </c>
      <c r="L452" s="34">
        <v>0</v>
      </c>
      <c r="M452" s="34"/>
      <c r="N452" s="34"/>
      <c r="O452" s="34"/>
    </row>
    <row r="453" spans="1:16" ht="16.5" x14ac:dyDescent="0.25">
      <c r="A453" s="136" t="s">
        <v>136</v>
      </c>
      <c r="B453" s="100" t="s">
        <v>137</v>
      </c>
      <c r="C453" s="99"/>
      <c r="D453" s="34"/>
      <c r="E453" s="34"/>
      <c r="F453" s="34"/>
      <c r="G453" s="34"/>
      <c r="H453" s="34"/>
      <c r="I453" s="34"/>
      <c r="J453" s="34">
        <v>0</v>
      </c>
      <c r="K453" s="34">
        <v>0</v>
      </c>
      <c r="L453" s="34">
        <v>0</v>
      </c>
      <c r="M453" s="34"/>
      <c r="N453" s="34"/>
      <c r="O453" s="34"/>
      <c r="P453" s="113"/>
    </row>
    <row r="454" spans="1:16" ht="16.5" x14ac:dyDescent="0.25">
      <c r="A454" s="36">
        <v>1</v>
      </c>
      <c r="B454" s="182" t="s">
        <v>210</v>
      </c>
      <c r="C454" s="183"/>
      <c r="D454" s="34">
        <v>10000</v>
      </c>
      <c r="E454" s="34">
        <v>15000</v>
      </c>
      <c r="F454" s="34">
        <v>15000</v>
      </c>
      <c r="G454" s="34">
        <v>15000</v>
      </c>
      <c r="H454" s="34">
        <v>15000</v>
      </c>
      <c r="I454" s="34">
        <v>15000</v>
      </c>
      <c r="J454" s="34">
        <v>15000</v>
      </c>
      <c r="K454" s="34">
        <v>15000</v>
      </c>
      <c r="L454" s="34">
        <v>0</v>
      </c>
      <c r="M454" s="34"/>
      <c r="N454" s="34"/>
      <c r="O454" s="34"/>
      <c r="P454" s="113"/>
    </row>
    <row r="455" spans="1:16" ht="16.5" x14ac:dyDescent="0.25">
      <c r="A455" s="36">
        <v>2</v>
      </c>
      <c r="B455" s="182" t="s">
        <v>211</v>
      </c>
      <c r="C455" s="183"/>
      <c r="D455" s="69">
        <v>80000</v>
      </c>
      <c r="E455" s="34">
        <v>149000</v>
      </c>
      <c r="F455" s="34">
        <v>109000</v>
      </c>
      <c r="G455" s="34">
        <v>26000</v>
      </c>
      <c r="H455" s="34">
        <v>157000</v>
      </c>
      <c r="I455" s="34">
        <v>328000</v>
      </c>
      <c r="J455" s="34">
        <v>145000</v>
      </c>
      <c r="K455" s="34">
        <v>110000</v>
      </c>
      <c r="L455" s="34">
        <v>134000</v>
      </c>
      <c r="M455" s="34"/>
      <c r="N455" s="34"/>
      <c r="O455" s="34"/>
    </row>
    <row r="456" spans="1:16" ht="16.5" x14ac:dyDescent="0.25">
      <c r="A456" s="36">
        <v>3</v>
      </c>
      <c r="B456" s="182" t="s">
        <v>221</v>
      </c>
      <c r="C456" s="183"/>
      <c r="D456" s="34">
        <v>150000</v>
      </c>
      <c r="E456" s="34">
        <v>150000</v>
      </c>
      <c r="F456" s="34">
        <v>150000</v>
      </c>
      <c r="G456" s="34">
        <v>150000</v>
      </c>
      <c r="H456" s="34">
        <v>150000</v>
      </c>
      <c r="I456" s="34">
        <v>150000</v>
      </c>
      <c r="J456" s="34">
        <v>150000</v>
      </c>
      <c r="K456" s="34">
        <v>150000</v>
      </c>
      <c r="L456" s="34">
        <v>150000</v>
      </c>
      <c r="M456" s="34"/>
      <c r="N456" s="34"/>
      <c r="O456" s="34"/>
    </row>
    <row r="457" spans="1:16" ht="16.5" x14ac:dyDescent="0.25">
      <c r="A457" s="36">
        <v>4</v>
      </c>
      <c r="B457" s="182" t="s">
        <v>239</v>
      </c>
      <c r="C457" s="183"/>
      <c r="D457" s="34">
        <v>196550</v>
      </c>
      <c r="E457" s="34">
        <v>181600</v>
      </c>
      <c r="F457" s="34">
        <v>199900</v>
      </c>
      <c r="G457" s="34">
        <v>555100</v>
      </c>
      <c r="H457" s="34">
        <v>440350</v>
      </c>
      <c r="I457" s="34">
        <v>193600</v>
      </c>
      <c r="J457" s="34">
        <v>0</v>
      </c>
      <c r="K457" s="34">
        <v>0</v>
      </c>
      <c r="L457" s="34">
        <v>0</v>
      </c>
      <c r="M457" s="34"/>
      <c r="N457" s="34"/>
      <c r="O457" s="34"/>
    </row>
    <row r="458" spans="1:16" ht="16.5" x14ac:dyDescent="0.25">
      <c r="A458" s="36">
        <v>5</v>
      </c>
      <c r="B458" s="182" t="s">
        <v>240</v>
      </c>
      <c r="C458" s="183"/>
      <c r="D458" s="34">
        <v>80000</v>
      </c>
      <c r="E458" s="34">
        <v>84700</v>
      </c>
      <c r="F458" s="34">
        <v>97000</v>
      </c>
      <c r="G458" s="34">
        <v>315000</v>
      </c>
      <c r="H458" s="34">
        <v>96000</v>
      </c>
      <c r="I458" s="34">
        <v>90000</v>
      </c>
      <c r="J458" s="34">
        <v>212000</v>
      </c>
      <c r="K458" s="34">
        <v>105000</v>
      </c>
      <c r="L458" s="34">
        <v>0</v>
      </c>
      <c r="M458" s="34"/>
      <c r="N458" s="34"/>
      <c r="O458" s="34"/>
    </row>
    <row r="459" spans="1:16" ht="16.5" x14ac:dyDescent="0.25">
      <c r="A459" s="36">
        <v>6</v>
      </c>
      <c r="B459" s="151" t="s">
        <v>249</v>
      </c>
      <c r="C459" s="151"/>
      <c r="D459" s="34"/>
      <c r="E459" s="34"/>
      <c r="F459" s="34"/>
      <c r="G459" s="34">
        <v>0</v>
      </c>
      <c r="H459" s="34">
        <v>0</v>
      </c>
      <c r="I459" s="34">
        <v>0</v>
      </c>
      <c r="J459" s="34">
        <v>1140000</v>
      </c>
      <c r="K459" s="34">
        <v>0</v>
      </c>
      <c r="L459" s="34">
        <v>0</v>
      </c>
      <c r="M459" s="34"/>
      <c r="N459" s="34"/>
      <c r="O459" s="34"/>
    </row>
    <row r="460" spans="1:16" ht="16.5" x14ac:dyDescent="0.25">
      <c r="A460" s="36">
        <v>7</v>
      </c>
      <c r="B460" s="182" t="s">
        <v>231</v>
      </c>
      <c r="C460" s="183"/>
      <c r="D460" s="34">
        <v>0</v>
      </c>
      <c r="E460" s="34">
        <v>0</v>
      </c>
      <c r="F460" s="34">
        <v>0</v>
      </c>
      <c r="G460" s="34">
        <v>500000</v>
      </c>
      <c r="H460" s="34">
        <v>0</v>
      </c>
      <c r="I460" s="34">
        <v>0</v>
      </c>
      <c r="J460" s="34">
        <v>0</v>
      </c>
      <c r="K460" s="34">
        <v>0</v>
      </c>
      <c r="L460" s="34">
        <v>0</v>
      </c>
      <c r="M460" s="34"/>
      <c r="N460" s="34"/>
      <c r="O460" s="34"/>
    </row>
    <row r="461" spans="1:16" ht="16.5" x14ac:dyDescent="0.25">
      <c r="A461" s="36">
        <v>8</v>
      </c>
      <c r="B461" s="182" t="s">
        <v>258</v>
      </c>
      <c r="C461" s="183"/>
      <c r="D461" s="34">
        <v>0</v>
      </c>
      <c r="E461" s="34">
        <v>0</v>
      </c>
      <c r="F461" s="34">
        <v>0</v>
      </c>
      <c r="G461" s="34">
        <v>0</v>
      </c>
      <c r="H461" s="34">
        <v>0</v>
      </c>
      <c r="I461" s="34">
        <v>0</v>
      </c>
      <c r="J461" s="34">
        <v>0</v>
      </c>
      <c r="K461" s="34">
        <v>0</v>
      </c>
      <c r="L461" s="34">
        <v>600000</v>
      </c>
      <c r="M461" s="34"/>
      <c r="N461" s="34"/>
      <c r="O461" s="34"/>
    </row>
    <row r="462" spans="1:16" ht="15" x14ac:dyDescent="0.25">
      <c r="A462" s="4"/>
      <c r="B462" s="101"/>
      <c r="C462" s="101"/>
      <c r="D462" s="21"/>
      <c r="E462" s="102"/>
      <c r="F462" s="102"/>
      <c r="G462" s="102"/>
      <c r="H462" s="21"/>
      <c r="I462" s="21"/>
      <c r="J462" s="21"/>
      <c r="K462" s="21"/>
      <c r="L462" s="13"/>
      <c r="M462" s="21"/>
      <c r="N462" s="21"/>
    </row>
    <row r="463" spans="1:16" x14ac:dyDescent="0.25">
      <c r="A463" s="184" t="s">
        <v>138</v>
      </c>
      <c r="B463" s="184"/>
      <c r="C463" s="184"/>
      <c r="D463" s="184"/>
      <c r="E463" s="184"/>
      <c r="F463" s="184"/>
      <c r="G463" s="184"/>
      <c r="H463" s="184"/>
      <c r="I463" s="72"/>
      <c r="J463" s="72"/>
      <c r="K463" s="72"/>
      <c r="L463" s="72"/>
      <c r="M463" s="72"/>
      <c r="N463" s="72"/>
    </row>
    <row r="464" spans="1:16" ht="14.25" customHeight="1" x14ac:dyDescent="0.25">
      <c r="A464" s="184" t="s">
        <v>139</v>
      </c>
      <c r="B464" s="184"/>
      <c r="C464" s="184"/>
      <c r="D464" s="184"/>
      <c r="E464" s="184"/>
      <c r="F464" s="184"/>
      <c r="G464" s="184"/>
      <c r="H464" s="184"/>
      <c r="I464" s="72"/>
      <c r="J464" s="72"/>
      <c r="K464" s="72"/>
      <c r="L464" s="72"/>
      <c r="M464" s="72"/>
      <c r="N464" s="72"/>
    </row>
    <row r="465" spans="1:19" ht="15" x14ac:dyDescent="0.25">
      <c r="A465" s="177" t="s">
        <v>261</v>
      </c>
      <c r="B465" s="177"/>
      <c r="C465" s="177"/>
      <c r="D465" s="177"/>
      <c r="E465" s="177"/>
      <c r="F465" s="177"/>
      <c r="G465" s="177"/>
      <c r="H465" s="177"/>
      <c r="I465" s="73"/>
      <c r="J465" s="73"/>
      <c r="K465" s="73"/>
      <c r="L465" s="73"/>
      <c r="M465" s="73"/>
      <c r="N465" s="41"/>
      <c r="O465" s="7"/>
    </row>
    <row r="466" spans="1:19" ht="15" x14ac:dyDescent="0.25">
      <c r="A466" s="3"/>
      <c r="B466" s="24"/>
      <c r="C466" s="24"/>
      <c r="D466" s="24"/>
      <c r="E466" s="103"/>
      <c r="F466" s="103"/>
      <c r="G466" s="103"/>
      <c r="H466" s="24"/>
      <c r="I466" s="24"/>
      <c r="J466" s="24"/>
      <c r="K466" s="12"/>
      <c r="L466" s="24"/>
      <c r="M466" s="24"/>
      <c r="N466" s="41"/>
      <c r="O466" s="7"/>
    </row>
    <row r="467" spans="1:19" x14ac:dyDescent="0.25">
      <c r="A467" s="8"/>
      <c r="B467" s="17"/>
      <c r="C467" s="18"/>
      <c r="D467" s="19"/>
      <c r="E467" s="19"/>
      <c r="F467" s="19"/>
      <c r="G467" s="19"/>
      <c r="H467" s="9"/>
      <c r="I467" s="19"/>
      <c r="J467" s="19"/>
      <c r="K467" s="14"/>
      <c r="L467" s="20"/>
      <c r="M467" s="21"/>
      <c r="N467" s="41"/>
      <c r="O467" s="7"/>
    </row>
    <row r="468" spans="1:19" ht="16.5" x14ac:dyDescent="0.3">
      <c r="A468" s="169" t="s">
        <v>131</v>
      </c>
      <c r="B468" s="130" t="s">
        <v>132</v>
      </c>
      <c r="C468" s="178" t="s">
        <v>140</v>
      </c>
      <c r="D468" s="179"/>
      <c r="E468" s="128" t="s">
        <v>141</v>
      </c>
      <c r="F468" s="128" t="s">
        <v>141</v>
      </c>
      <c r="G468" s="128" t="s">
        <v>141</v>
      </c>
      <c r="H468" s="129" t="s">
        <v>141</v>
      </c>
      <c r="I468" s="22"/>
      <c r="J468" s="20"/>
      <c r="K468" s="23"/>
      <c r="L468" s="13"/>
      <c r="M468" s="20"/>
      <c r="N468" s="20"/>
    </row>
    <row r="469" spans="1:19" ht="16.5" x14ac:dyDescent="0.3">
      <c r="A469" s="170"/>
      <c r="B469" s="131" t="s">
        <v>134</v>
      </c>
      <c r="C469" s="180"/>
      <c r="D469" s="181"/>
      <c r="E469" s="132" t="s">
        <v>142</v>
      </c>
      <c r="F469" s="132" t="s">
        <v>143</v>
      </c>
      <c r="G469" s="132" t="s">
        <v>188</v>
      </c>
      <c r="H469" s="133" t="s">
        <v>189</v>
      </c>
      <c r="I469" s="25"/>
      <c r="J469" s="22"/>
      <c r="K469" s="22"/>
      <c r="L469" s="15"/>
      <c r="M469" s="22"/>
      <c r="N469" s="22"/>
    </row>
    <row r="470" spans="1:19" ht="16.5" x14ac:dyDescent="0.25">
      <c r="A470" s="126"/>
      <c r="B470" s="127" t="s">
        <v>228</v>
      </c>
      <c r="C470" s="29"/>
      <c r="D470" s="30"/>
      <c r="E470" s="64"/>
      <c r="F470" s="64"/>
      <c r="G470" s="64"/>
      <c r="H470" s="123"/>
      <c r="I470" s="31"/>
      <c r="J470" s="20"/>
      <c r="K470" s="23"/>
      <c r="L470" s="13"/>
      <c r="M470" s="20"/>
      <c r="N470" s="20"/>
    </row>
    <row r="471" spans="1:19" ht="16.5" x14ac:dyDescent="0.25">
      <c r="A471" s="36">
        <v>1</v>
      </c>
      <c r="B471" s="53" t="s">
        <v>144</v>
      </c>
      <c r="C471" s="125" t="s">
        <v>89</v>
      </c>
      <c r="D471" s="56"/>
      <c r="E471" s="57">
        <v>323000</v>
      </c>
      <c r="F471" s="34">
        <f>120000+115000</f>
        <v>235000</v>
      </c>
      <c r="G471" s="34">
        <v>115000</v>
      </c>
      <c r="H471" s="34"/>
      <c r="I471" s="58"/>
      <c r="J471" s="58"/>
      <c r="K471" s="58"/>
      <c r="L471" s="52"/>
      <c r="M471" s="58"/>
      <c r="N471" s="58"/>
    </row>
    <row r="472" spans="1:19" ht="16.5" x14ac:dyDescent="0.25">
      <c r="A472" s="36">
        <v>2</v>
      </c>
      <c r="B472" s="55" t="s">
        <v>145</v>
      </c>
      <c r="C472" s="124" t="s">
        <v>91</v>
      </c>
      <c r="D472" s="59"/>
      <c r="E472" s="57">
        <v>323000</v>
      </c>
      <c r="F472" s="34">
        <v>120000</v>
      </c>
      <c r="G472" s="34"/>
      <c r="H472" s="34"/>
      <c r="I472" s="58"/>
      <c r="J472" s="58"/>
      <c r="K472" s="58"/>
      <c r="L472" s="52"/>
      <c r="M472" s="58"/>
      <c r="N472" s="58"/>
    </row>
    <row r="473" spans="1:19" ht="16.5" x14ac:dyDescent="0.25">
      <c r="A473" s="36">
        <v>3</v>
      </c>
      <c r="B473" s="53" t="s">
        <v>146</v>
      </c>
      <c r="C473" s="182" t="s">
        <v>85</v>
      </c>
      <c r="D473" s="183"/>
      <c r="E473" s="57">
        <v>323000</v>
      </c>
      <c r="F473" s="34">
        <f>120000+115000</f>
        <v>235000</v>
      </c>
      <c r="G473" s="34">
        <v>115000</v>
      </c>
      <c r="H473" s="34"/>
      <c r="I473" s="58"/>
      <c r="J473" s="58"/>
      <c r="K473" s="58"/>
      <c r="L473" s="52"/>
      <c r="M473" s="58"/>
      <c r="N473" s="54"/>
      <c r="P473" s="66"/>
    </row>
    <row r="474" spans="1:19" ht="16.5" x14ac:dyDescent="0.25">
      <c r="A474" s="36">
        <v>4</v>
      </c>
      <c r="B474" s="53" t="s">
        <v>223</v>
      </c>
      <c r="C474" s="124" t="s">
        <v>225</v>
      </c>
      <c r="D474" s="59"/>
      <c r="E474" s="57">
        <v>187500</v>
      </c>
      <c r="F474" s="34">
        <f>64000+65000</f>
        <v>129000</v>
      </c>
      <c r="G474" s="34"/>
      <c r="H474" s="34"/>
      <c r="I474" s="58"/>
      <c r="J474" s="58"/>
      <c r="K474" s="58"/>
      <c r="L474" s="52"/>
      <c r="M474" s="58"/>
      <c r="N474" s="54"/>
    </row>
    <row r="475" spans="1:19" s="66" customFormat="1" ht="16.5" x14ac:dyDescent="0.25">
      <c r="A475" s="36">
        <v>5</v>
      </c>
      <c r="B475" s="55" t="s">
        <v>224</v>
      </c>
      <c r="C475" s="124" t="s">
        <v>225</v>
      </c>
      <c r="D475" s="59"/>
      <c r="E475" s="57">
        <v>187500</v>
      </c>
      <c r="F475" s="34">
        <f>64000+65000</f>
        <v>129000</v>
      </c>
      <c r="G475" s="34"/>
      <c r="H475" s="34"/>
      <c r="I475" s="58"/>
      <c r="J475" s="58"/>
      <c r="K475" s="58"/>
      <c r="L475" s="52"/>
      <c r="M475" s="58"/>
      <c r="N475" s="60"/>
      <c r="O475" s="41"/>
      <c r="P475" s="7"/>
      <c r="Q475" s="7"/>
      <c r="R475" s="7"/>
      <c r="S475" s="7"/>
    </row>
    <row r="476" spans="1:19" ht="15" x14ac:dyDescent="0.25">
      <c r="A476" s="5"/>
      <c r="B476" s="28"/>
      <c r="C476" s="26"/>
      <c r="D476" s="31"/>
      <c r="E476" s="65"/>
      <c r="F476" s="65"/>
      <c r="G476" s="65"/>
      <c r="H476" s="32"/>
      <c r="I476" s="31"/>
      <c r="J476" s="31"/>
      <c r="K476" s="31"/>
      <c r="L476" s="16"/>
      <c r="M476" s="31"/>
      <c r="N476" s="27"/>
    </row>
    <row r="477" spans="1:19" ht="15" x14ac:dyDescent="0.25">
      <c r="A477" s="5"/>
      <c r="B477" s="28"/>
      <c r="C477" s="38"/>
      <c r="D477" s="39"/>
      <c r="E477" s="65"/>
      <c r="F477" s="65"/>
      <c r="G477" s="65"/>
      <c r="H477" s="31"/>
      <c r="I477" s="31"/>
      <c r="J477" s="31"/>
      <c r="K477" s="31"/>
      <c r="L477" s="16"/>
      <c r="M477" s="31"/>
      <c r="N477" s="27"/>
    </row>
    <row r="478" spans="1:19" x14ac:dyDescent="0.25">
      <c r="A478" s="67" t="s">
        <v>190</v>
      </c>
      <c r="B478" s="104"/>
      <c r="C478" s="105"/>
      <c r="D478" s="106"/>
      <c r="E478" s="107"/>
      <c r="F478" s="107"/>
      <c r="G478" s="107"/>
      <c r="H478" s="108"/>
      <c r="I478" s="108"/>
      <c r="J478" s="31"/>
      <c r="K478" s="31"/>
      <c r="L478" s="16"/>
      <c r="M478" s="108"/>
      <c r="N478" s="109"/>
      <c r="O478" s="110"/>
    </row>
    <row r="479" spans="1:19" ht="15" x14ac:dyDescent="0.25">
      <c r="A479" s="5"/>
      <c r="B479" s="28"/>
      <c r="C479" s="38"/>
      <c r="D479" s="39"/>
      <c r="E479" s="65"/>
      <c r="F479" s="65"/>
      <c r="G479" s="65"/>
      <c r="H479" s="31"/>
      <c r="I479" s="31"/>
      <c r="J479" s="31"/>
      <c r="K479" s="31"/>
      <c r="L479" s="16"/>
      <c r="M479" s="31"/>
      <c r="N479" s="31"/>
    </row>
    <row r="487" spans="17:17" x14ac:dyDescent="0.25">
      <c r="Q487" s="66"/>
    </row>
  </sheetData>
  <sheetProtection password="FF6B" sheet="1" objects="1" scenarios="1"/>
  <mergeCells count="319">
    <mergeCell ref="O369:O370"/>
    <mergeCell ref="H369:H370"/>
    <mergeCell ref="I369:I370"/>
    <mergeCell ref="J369:J370"/>
    <mergeCell ref="K369:K370"/>
    <mergeCell ref="L369:L370"/>
    <mergeCell ref="M369:M370"/>
    <mergeCell ref="A464:H464"/>
    <mergeCell ref="A444:N444"/>
    <mergeCell ref="A446:A447"/>
    <mergeCell ref="B454:C454"/>
    <mergeCell ref="B455:C455"/>
    <mergeCell ref="D446:D447"/>
    <mergeCell ref="E446:E447"/>
    <mergeCell ref="F446:F447"/>
    <mergeCell ref="G446:G447"/>
    <mergeCell ref="H446:H447"/>
    <mergeCell ref="I446:I447"/>
    <mergeCell ref="J446:J447"/>
    <mergeCell ref="K446:K447"/>
    <mergeCell ref="L446:L447"/>
    <mergeCell ref="O446:O447"/>
    <mergeCell ref="B457:C457"/>
    <mergeCell ref="B458:C458"/>
    <mergeCell ref="A465:H465"/>
    <mergeCell ref="C468:D468"/>
    <mergeCell ref="C469:D469"/>
    <mergeCell ref="C473:D473"/>
    <mergeCell ref="B456:C456"/>
    <mergeCell ref="A463:H463"/>
    <mergeCell ref="N369:N370"/>
    <mergeCell ref="M446:M447"/>
    <mergeCell ref="N446:N447"/>
    <mergeCell ref="A468:A469"/>
    <mergeCell ref="B460:C460"/>
    <mergeCell ref="B461:C461"/>
    <mergeCell ref="A366:N366"/>
    <mergeCell ref="A367:N367"/>
    <mergeCell ref="A369:A370"/>
    <mergeCell ref="B369:C369"/>
    <mergeCell ref="B370:C370"/>
    <mergeCell ref="A443:N443"/>
    <mergeCell ref="D369:D370"/>
    <mergeCell ref="E369:E370"/>
    <mergeCell ref="F369:F370"/>
    <mergeCell ref="G369:G370"/>
    <mergeCell ref="A355:A357"/>
    <mergeCell ref="B355:B357"/>
    <mergeCell ref="A358:A360"/>
    <mergeCell ref="B358:B360"/>
    <mergeCell ref="A361:A363"/>
    <mergeCell ref="B361:B363"/>
    <mergeCell ref="A346:A348"/>
    <mergeCell ref="B346:B348"/>
    <mergeCell ref="A349:A351"/>
    <mergeCell ref="B349:B351"/>
    <mergeCell ref="A352:A354"/>
    <mergeCell ref="B352:B354"/>
    <mergeCell ref="A337:A339"/>
    <mergeCell ref="B337:B339"/>
    <mergeCell ref="A340:A342"/>
    <mergeCell ref="B340:B342"/>
    <mergeCell ref="A343:A345"/>
    <mergeCell ref="B343:B345"/>
    <mergeCell ref="A328:A330"/>
    <mergeCell ref="B328:B330"/>
    <mergeCell ref="A331:A333"/>
    <mergeCell ref="B331:B333"/>
    <mergeCell ref="A334:A336"/>
    <mergeCell ref="B334:B336"/>
    <mergeCell ref="A319:A321"/>
    <mergeCell ref="B319:B321"/>
    <mergeCell ref="A322:A324"/>
    <mergeCell ref="B322:B324"/>
    <mergeCell ref="A325:A327"/>
    <mergeCell ref="B325:B327"/>
    <mergeCell ref="A310:A312"/>
    <mergeCell ref="B310:B312"/>
    <mergeCell ref="A313:A315"/>
    <mergeCell ref="B313:B315"/>
    <mergeCell ref="A316:A318"/>
    <mergeCell ref="B316:B318"/>
    <mergeCell ref="A301:A303"/>
    <mergeCell ref="B301:B303"/>
    <mergeCell ref="A304:A306"/>
    <mergeCell ref="B304:B306"/>
    <mergeCell ref="A307:A309"/>
    <mergeCell ref="B307:B309"/>
    <mergeCell ref="A292:A294"/>
    <mergeCell ref="B292:B294"/>
    <mergeCell ref="A295:A297"/>
    <mergeCell ref="B295:B297"/>
    <mergeCell ref="A298:A300"/>
    <mergeCell ref="B298:B300"/>
    <mergeCell ref="A283:A285"/>
    <mergeCell ref="B283:B285"/>
    <mergeCell ref="A286:A288"/>
    <mergeCell ref="B286:B288"/>
    <mergeCell ref="A289:A291"/>
    <mergeCell ref="B289:B291"/>
    <mergeCell ref="A274:A276"/>
    <mergeCell ref="B274:B276"/>
    <mergeCell ref="A277:A279"/>
    <mergeCell ref="B277:B279"/>
    <mergeCell ref="A280:A282"/>
    <mergeCell ref="B280:B282"/>
    <mergeCell ref="A265:A267"/>
    <mergeCell ref="B265:B267"/>
    <mergeCell ref="A268:A270"/>
    <mergeCell ref="B268:B270"/>
    <mergeCell ref="A271:A273"/>
    <mergeCell ref="B271:B273"/>
    <mergeCell ref="A256:A258"/>
    <mergeCell ref="B256:B258"/>
    <mergeCell ref="A259:A261"/>
    <mergeCell ref="B259:B261"/>
    <mergeCell ref="A262:A264"/>
    <mergeCell ref="B262:B264"/>
    <mergeCell ref="A247:A249"/>
    <mergeCell ref="B247:B249"/>
    <mergeCell ref="A250:A252"/>
    <mergeCell ref="B250:B252"/>
    <mergeCell ref="A253:A255"/>
    <mergeCell ref="B253:B255"/>
    <mergeCell ref="A238:A240"/>
    <mergeCell ref="B238:B240"/>
    <mergeCell ref="A241:A243"/>
    <mergeCell ref="B241:B243"/>
    <mergeCell ref="A244:A246"/>
    <mergeCell ref="B244:B246"/>
    <mergeCell ref="A229:A231"/>
    <mergeCell ref="B229:B231"/>
    <mergeCell ref="A232:A234"/>
    <mergeCell ref="B232:B234"/>
    <mergeCell ref="A235:A237"/>
    <mergeCell ref="B235:B237"/>
    <mergeCell ref="A220:A222"/>
    <mergeCell ref="B220:B222"/>
    <mergeCell ref="A223:A225"/>
    <mergeCell ref="B223:B225"/>
    <mergeCell ref="A226:A228"/>
    <mergeCell ref="B226:B228"/>
    <mergeCell ref="A211:A213"/>
    <mergeCell ref="B211:B213"/>
    <mergeCell ref="A214:A216"/>
    <mergeCell ref="B214:B216"/>
    <mergeCell ref="A217:A219"/>
    <mergeCell ref="B217:B219"/>
    <mergeCell ref="B199:B201"/>
    <mergeCell ref="A202:A204"/>
    <mergeCell ref="B202:B204"/>
    <mergeCell ref="B205:B207"/>
    <mergeCell ref="A208:A210"/>
    <mergeCell ref="B208:B210"/>
    <mergeCell ref="A199:A201"/>
    <mergeCell ref="A205:A207"/>
    <mergeCell ref="A187:A189"/>
    <mergeCell ref="A190:A192"/>
    <mergeCell ref="B190:B192"/>
    <mergeCell ref="B193:B195"/>
    <mergeCell ref="A196:A198"/>
    <mergeCell ref="B196:B198"/>
    <mergeCell ref="A178:A180"/>
    <mergeCell ref="B178:B180"/>
    <mergeCell ref="A181:A183"/>
    <mergeCell ref="B181:B183"/>
    <mergeCell ref="A184:A186"/>
    <mergeCell ref="B184:B186"/>
    <mergeCell ref="A193:A195"/>
    <mergeCell ref="A169:A171"/>
    <mergeCell ref="B169:B171"/>
    <mergeCell ref="A172:A174"/>
    <mergeCell ref="B172:B174"/>
    <mergeCell ref="A175:A177"/>
    <mergeCell ref="B175:B177"/>
    <mergeCell ref="A160:A162"/>
    <mergeCell ref="B160:B162"/>
    <mergeCell ref="A163:A165"/>
    <mergeCell ref="B163:B165"/>
    <mergeCell ref="A166:A168"/>
    <mergeCell ref="B166:B168"/>
    <mergeCell ref="A154:A156"/>
    <mergeCell ref="B154:B156"/>
    <mergeCell ref="A157:A159"/>
    <mergeCell ref="B157:B159"/>
    <mergeCell ref="A142:A144"/>
    <mergeCell ref="B142:B144"/>
    <mergeCell ref="A145:A147"/>
    <mergeCell ref="B145:B147"/>
    <mergeCell ref="A148:A150"/>
    <mergeCell ref="B148:B150"/>
    <mergeCell ref="A133:A135"/>
    <mergeCell ref="B133:B135"/>
    <mergeCell ref="A136:A138"/>
    <mergeCell ref="B136:B138"/>
    <mergeCell ref="A139:A141"/>
    <mergeCell ref="B139:B141"/>
    <mergeCell ref="A130:A132"/>
    <mergeCell ref="B130:B132"/>
    <mergeCell ref="A151:A153"/>
    <mergeCell ref="B151:B153"/>
    <mergeCell ref="A112:A114"/>
    <mergeCell ref="B112:B114"/>
    <mergeCell ref="A124:A126"/>
    <mergeCell ref="B124:B126"/>
    <mergeCell ref="A127:A129"/>
    <mergeCell ref="B127:B129"/>
    <mergeCell ref="A118:A120"/>
    <mergeCell ref="B118:B120"/>
    <mergeCell ref="A121:A123"/>
    <mergeCell ref="B121:B123"/>
    <mergeCell ref="A115:A117"/>
    <mergeCell ref="A106:A108"/>
    <mergeCell ref="B106:B108"/>
    <mergeCell ref="A109:A111"/>
    <mergeCell ref="B109:B111"/>
    <mergeCell ref="A100:A101"/>
    <mergeCell ref="B100:B101"/>
    <mergeCell ref="A102:A103"/>
    <mergeCell ref="B102:B103"/>
    <mergeCell ref="A104:A105"/>
    <mergeCell ref="B104:B105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1:N1"/>
    <mergeCell ref="A2:N2"/>
    <mergeCell ref="A3:N3"/>
    <mergeCell ref="A6:A7"/>
    <mergeCell ref="B6:B7"/>
    <mergeCell ref="A8:A9"/>
    <mergeCell ref="B8:B9"/>
    <mergeCell ref="A22:A23"/>
    <mergeCell ref="B22:B23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4:A25"/>
    <mergeCell ref="B24:B25"/>
    <mergeCell ref="A26:A27"/>
    <mergeCell ref="B26:B27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2023-03-07T01:25:47Z</dcterms:modified>
</cp:coreProperties>
</file>