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170"/>
  </bookViews>
  <sheets>
    <sheet name="lap keu" sheetId="1" r:id="rId1"/>
  </sheets>
  <calcPr calcId="144525"/>
</workbook>
</file>

<file path=xl/calcChain.xml><?xml version="1.0" encoding="utf-8"?>
<calcChain xmlns="http://schemas.openxmlformats.org/spreadsheetml/2006/main">
  <c r="C53" i="1" l="1"/>
  <c r="C27" i="1"/>
  <c r="C25" i="1"/>
  <c r="C21" i="1"/>
  <c r="C18" i="1"/>
  <c r="C89" i="1"/>
  <c r="C75" i="1"/>
  <c r="C74" i="1"/>
  <c r="C72" i="1"/>
  <c r="C61" i="1"/>
  <c r="C55" i="1" s="1"/>
  <c r="C46" i="1"/>
  <c r="C42" i="1" s="1"/>
  <c r="C40" i="1"/>
  <c r="C36" i="1" s="1"/>
  <c r="C67" i="1" s="1"/>
  <c r="C31" i="1"/>
  <c r="C30" i="1" s="1"/>
  <c r="C14" i="1"/>
  <c r="C33" i="1" l="1"/>
  <c r="C85" i="1"/>
  <c r="C90" i="1" l="1"/>
  <c r="C91" i="1" s="1"/>
</calcChain>
</file>

<file path=xl/sharedStrings.xml><?xml version="1.0" encoding="utf-8"?>
<sst xmlns="http://schemas.openxmlformats.org/spreadsheetml/2006/main" count="98" uniqueCount="87">
  <si>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</si>
  <si>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</si>
  <si>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</si>
  <si>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</si>
  <si>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</si>
  <si>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</si>
  <si>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</si>
  <si>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</si>
  <si>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</si>
  <si>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</si>
  <si>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</si>
  <si>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</si>
  <si>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</si>
  <si>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MADIUN PEDULI</t>
  </si>
  <si>
    <t>Bantuan Paket Sembako Rutin</t>
  </si>
  <si>
    <t>ACTD</t>
  </si>
  <si>
    <t>Bantuan Dukungan Opersioanal Panti Asuhan</t>
  </si>
  <si>
    <t>Bantuan Musafir</t>
  </si>
  <si>
    <t>MADIUN TAQWA</t>
  </si>
  <si>
    <t>Bantuan Sarana Ibadah</t>
  </si>
  <si>
    <t>Biaya Rapat-Rapat</t>
  </si>
  <si>
    <t>BOP Pentasyarufan</t>
  </si>
  <si>
    <t>BIDANG PENGUMPULAN</t>
  </si>
  <si>
    <t>Kesekretariatan</t>
  </si>
  <si>
    <t>Rekening Telpon</t>
  </si>
  <si>
    <t xml:space="preserve">Konsumsi Rapat Pengurus Pelaksana BAZNAS Kota Madiun </t>
  </si>
  <si>
    <t>Bantuan Fakir Miskin dari BAZNAS Propinsi Jatim</t>
  </si>
  <si>
    <t>Transport Bantuan Fakir Miskin dari BAZNAS Propinsi Jatim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</si>
  <si>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</si>
  <si>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</si>
  <si>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</si>
  <si>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</si>
  <si>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</si>
  <si>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Bantuan kepada Merbot Masjid</t>
  </si>
  <si>
    <t>Bantuan kepada Juru Kunci Makam</t>
  </si>
  <si>
    <t>BAZNAS Berkah</t>
  </si>
  <si>
    <t>Bantuan Suplemen Sehat untuk Warga Isoman Akibat Covid-19</t>
  </si>
  <si>
    <t>Bantuan Serifikasi Tanah Wakaf</t>
  </si>
  <si>
    <t xml:space="preserve">Transport Relawan </t>
  </si>
  <si>
    <t>Sosialisasi Melalui Media Sosial</t>
  </si>
  <si>
    <t>BIDANG PENGEMBANGAN SDM &amp; ADM. UMUM</t>
  </si>
  <si>
    <t>Pengadaan dan Pemeliharaan Sarana Prasarana</t>
  </si>
  <si>
    <t>Perbaikan dan Pemeliharaan Kantor</t>
  </si>
  <si>
    <t>HR Petugas Harian BAZNAS (3 bulan)</t>
  </si>
  <si>
    <t>HR Petugas Kebersihan dan Penjaga Kantor BAZNAS (3 bulan)</t>
  </si>
  <si>
    <t>Bantuan Penunjang Kesehatan Dhuafa (BPKD)</t>
  </si>
  <si>
    <t xml:space="preserve">Alat Bantu Kesehatan Difabel </t>
  </si>
  <si>
    <t>Bingkisan Lebaran Aktivis ZIS</t>
  </si>
  <si>
    <t>Bantuan Beasiswa Produktif</t>
  </si>
  <si>
    <t>Bantuan Alat Sekolah</t>
  </si>
  <si>
    <t>Uang Penghargaan Akhir Masa Bakti Pengurus BAZNAS Kota Madiun</t>
  </si>
  <si>
    <t>Pentasyarufan Melalui UPZ OPD / Sekolah/Masjid</t>
  </si>
  <si>
    <t>Siaran Dialoq Interaktif</t>
  </si>
  <si>
    <t>Pengadaan Papan Nama dan Stempel UPZ Masjid</t>
  </si>
  <si>
    <t>Sosialisasi Instruksi Walikota No. 5 Tahun 2021</t>
  </si>
  <si>
    <t>Pelaksanaan Audit Akuntan Publik</t>
  </si>
  <si>
    <t>HR Pelaksana BAZNAS (3 bulan)</t>
  </si>
  <si>
    <t xml:space="preserve">Bisyaroh Akuntan Pendamping BAZNAS Kota Madiun </t>
  </si>
  <si>
    <t>Tunjangan Hari Raya</t>
  </si>
  <si>
    <t>HR 13</t>
  </si>
  <si>
    <t>Panitia Seleksi Pimpinan BAZNAS</t>
  </si>
  <si>
    <t>Konsumsi Rapat Pleno Pengurus BAZNAS Kota Madiun</t>
  </si>
  <si>
    <t>Biaya Penerbitan Warta BAZNAS Kota Madiun Tri Wulan II</t>
  </si>
  <si>
    <t>Biaya Pengiriman  Warta BAZNAS Kota Madiun Triwulan II</t>
  </si>
  <si>
    <t>Pengadaan Kaleng S-3</t>
  </si>
  <si>
    <t>Pengadaan Seragam Pengurus</t>
  </si>
  <si>
    <t>Pengadaan Baliho</t>
  </si>
  <si>
    <t>Pengadaan Buku Panduan ZIS</t>
  </si>
  <si>
    <t>UNTUK PERIODE BULAN APRIL - JUNI 2021</t>
  </si>
  <si>
    <t>BIDANG PENGUMPULAN DAN PENGEMBANGAN</t>
  </si>
  <si>
    <t>a</t>
  </si>
  <si>
    <t>b</t>
  </si>
  <si>
    <t>c</t>
  </si>
  <si>
    <t>d</t>
  </si>
  <si>
    <t>e</t>
  </si>
  <si>
    <t>PROGRAM MADIUN SEHAT</t>
  </si>
  <si>
    <t>PROGRAM MADIUN TAQWA</t>
  </si>
  <si>
    <t>PROGRAM MADIUN PEDULI</t>
  </si>
  <si>
    <t>PROGRAM MADIUN CERDAS</t>
  </si>
  <si>
    <t xml:space="preserve">          JUMLAH PENYALURAN DANA ZAKAT</t>
  </si>
  <si>
    <t xml:space="preserve">          JUMLAH PENYALURAN DANA INFAQ</t>
  </si>
  <si>
    <t xml:space="preserve">          JUMLAH PENYALURAN DANA JASA BANK</t>
  </si>
  <si>
    <t xml:space="preserve">          JUMLAH PENYALURAN DANA APBD</t>
  </si>
  <si>
    <t xml:space="preserve">          JUMLAH PENYALURAN DANA BAZNAS JATIM</t>
  </si>
  <si>
    <t xml:space="preserve">                          JUMLAH 1-5</t>
  </si>
  <si>
    <t xml:space="preserve">                          SALDO PER 30 JUNI 2021</t>
  </si>
  <si>
    <t>PENTASHARUFAN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</si>
</sst>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p&quot;* #,##0.00_-;\-&quot;Rp&quot;* #,##0.00_-;_-&quot;Rp&quot;* &quot;-&quot;??_-;_-@_-"/>
    <numFmt numFmtId="164" formatCode="_(* #,##0_);_(* \(#,##0\);_(* &quot;-&quot;_);_(@_)"/>
    <numFmt numFmtId="165" formatCode="_(* #,##0.00_);_(* \(#,##0.00\);_(* &quot;-&quot;??_);_(@_)"/>
    <numFmt numFmtId="166" formatCode="_(&quot;Rp&quot;* #,##0.00_);_(&quot;Rp&quot;* \(#,##0.00\);_(&quot;Rp&quot;* &quot;-&quot;??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164" fontId="7" fillId="2" borderId="1" xfId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164" fontId="0" fillId="2" borderId="0" xfId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64" fontId="8" fillId="2" borderId="0" xfId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vertical="center"/>
    </xf>
    <xf numFmtId="164" fontId="5" fillId="2" borderId="1" xfId="1" applyFont="1" applyFill="1" applyBorder="1" applyAlignment="1">
      <alignment horizontal="left" vertical="center"/>
    </xf>
    <xf numFmtId="164" fontId="5" fillId="0" borderId="1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4" fontId="10" fillId="0" borderId="1" xfId="1" applyFont="1" applyBorder="1" applyAlignment="1">
      <alignment horizontal="left" vertical="center" shrinkToFit="1"/>
    </xf>
    <xf numFmtId="164" fontId="7" fillId="2" borderId="1" xfId="1" applyFont="1" applyFill="1" applyBorder="1" applyAlignment="1">
      <alignment horizontal="left" vertical="center" shrinkToFit="1"/>
    </xf>
    <xf numFmtId="165" fontId="6" fillId="2" borderId="1" xfId="0" applyNumberFormat="1" applyFont="1" applyFill="1" applyBorder="1" applyAlignment="1">
      <alignment vertical="center"/>
    </xf>
    <xf numFmtId="164" fontId="2" fillId="0" borderId="1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4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abSelected="1" view="pageBreakPreview" zoomScaleNormal="100" zoomScaleSheetLayoutView="100" workbookViewId="0">
      <selection activeCell="D85" sqref="D85"/>
    </sheetView>
  </sheetViews>
  <sheetFormatPr defaultRowHeight="14.5" x14ac:dyDescent="0.35"/>
  <cols>
    <col min="1" max="1" width="5.1796875" customWidth="1"/>
    <col min="2" max="2" width="57.54296875" customWidth="1"/>
    <col min="3" max="3" width="22.54296875" customWidth="1"/>
    <col min="5" max="5" width="17.1796875" customWidth="1"/>
    <col min="7" max="7" width="11" bestFit="1" customWidth="1"/>
  </cols>
  <sheetData>
    <row r="1" spans="1:3" ht="18.5" x14ac:dyDescent="0.45">
      <c r="A1" s="44" t="s">
        <v>0</v>
      </c>
      <c r="B1" s="44"/>
      <c r="C1" s="44"/>
    </row>
    <row r="2" spans="1:3" ht="18.5" x14ac:dyDescent="0.45">
      <c r="A2" s="44" t="s">
        <v>1</v>
      </c>
      <c r="B2" s="44"/>
      <c r="C2" s="44"/>
    </row>
    <row r="3" spans="1:3" ht="18.5" x14ac:dyDescent="0.45">
      <c r="A3" s="45" t="s">
        <v>68</v>
      </c>
      <c r="B3" s="45"/>
      <c r="C3" s="45"/>
    </row>
    <row r="4" spans="1:3" ht="18.5" x14ac:dyDescent="0.45">
      <c r="A4" s="1"/>
      <c r="B4" s="1"/>
      <c r="C4" s="1"/>
    </row>
    <row r="5" spans="1:3" x14ac:dyDescent="0.35">
      <c r="C5" s="24"/>
    </row>
    <row r="6" spans="1:3" ht="15.5" x14ac:dyDescent="0.35">
      <c r="A6" s="3" t="s">
        <v>2</v>
      </c>
      <c r="B6" s="4" t="s">
        <v>3</v>
      </c>
      <c r="C6" s="25"/>
    </row>
    <row r="7" spans="1:3" x14ac:dyDescent="0.35">
      <c r="A7" s="5">
        <v>1</v>
      </c>
      <c r="B7" s="6" t="s">
        <v>4</v>
      </c>
      <c r="C7" s="26">
        <v>841508209.41999996</v>
      </c>
    </row>
    <row r="8" spans="1:3" x14ac:dyDescent="0.35">
      <c r="A8" s="7">
        <v>2</v>
      </c>
      <c r="B8" s="8" t="s">
        <v>5</v>
      </c>
      <c r="C8" s="27">
        <v>243323684.38999999</v>
      </c>
    </row>
    <row r="9" spans="1:3" x14ac:dyDescent="0.35">
      <c r="A9" s="5">
        <v>3</v>
      </c>
      <c r="B9" s="8" t="s">
        <v>6</v>
      </c>
      <c r="C9" s="27">
        <v>286717293.36000001</v>
      </c>
    </row>
    <row r="10" spans="1:3" x14ac:dyDescent="0.35">
      <c r="A10" s="7">
        <v>4</v>
      </c>
      <c r="B10" s="8" t="s">
        <v>7</v>
      </c>
      <c r="C10" s="27">
        <v>1068332.25</v>
      </c>
    </row>
    <row r="11" spans="1:3" x14ac:dyDescent="0.35">
      <c r="A11" s="5">
        <v>5</v>
      </c>
      <c r="B11" s="8" t="s">
        <v>8</v>
      </c>
      <c r="C11" s="27">
        <v>197920000</v>
      </c>
    </row>
    <row r="12" spans="1:3" x14ac:dyDescent="0.35">
      <c r="A12" s="7">
        <v>6</v>
      </c>
      <c r="B12" s="8" t="s">
        <v>9</v>
      </c>
      <c r="C12" s="27">
        <v>24000000</v>
      </c>
    </row>
    <row r="13" spans="1:3" x14ac:dyDescent="0.35">
      <c r="A13" s="5">
        <v>7</v>
      </c>
      <c r="B13" s="8" t="s">
        <v>10</v>
      </c>
      <c r="C13" s="27">
        <v>0</v>
      </c>
    </row>
    <row r="14" spans="1:3" x14ac:dyDescent="0.35">
      <c r="A14" s="7"/>
      <c r="B14" s="9" t="s">
        <v>11</v>
      </c>
      <c r="C14" s="10">
        <f>SUM(C7:C13)</f>
        <v>1594537519.4200001</v>
      </c>
    </row>
    <row r="15" spans="1:3" x14ac:dyDescent="0.35">
      <c r="A15" s="11"/>
      <c r="B15" s="12"/>
      <c r="C15" s="28"/>
    </row>
    <row r="16" spans="1:3" ht="15.5" x14ac:dyDescent="0.35">
      <c r="A16" s="13" t="s">
        <v>12</v>
      </c>
      <c r="B16" s="14" t="s">
        <v>86</v>
      </c>
      <c r="C16" s="29"/>
    </row>
    <row r="17" spans="1:3" ht="15.5" x14ac:dyDescent="0.35">
      <c r="A17" s="15">
        <v>1</v>
      </c>
      <c r="B17" s="16" t="s">
        <v>5</v>
      </c>
      <c r="C17" s="30"/>
    </row>
    <row r="18" spans="1:3" x14ac:dyDescent="0.35">
      <c r="A18" s="40" t="s">
        <v>70</v>
      </c>
      <c r="B18" s="2" t="s">
        <v>75</v>
      </c>
      <c r="C18" s="27">
        <f>C19+C20</f>
        <v>12400000</v>
      </c>
    </row>
    <row r="19" spans="1:3" hidden="1" x14ac:dyDescent="0.35">
      <c r="A19" s="41"/>
      <c r="B19" s="42" t="s">
        <v>45</v>
      </c>
      <c r="C19" s="27">
        <v>8200000</v>
      </c>
    </row>
    <row r="20" spans="1:3" hidden="1" x14ac:dyDescent="0.35">
      <c r="A20" s="41"/>
      <c r="B20" s="2" t="s">
        <v>46</v>
      </c>
      <c r="C20" s="27">
        <v>4200000</v>
      </c>
    </row>
    <row r="21" spans="1:3" x14ac:dyDescent="0.35">
      <c r="A21" s="41" t="s">
        <v>71</v>
      </c>
      <c r="B21" s="2" t="s">
        <v>76</v>
      </c>
      <c r="C21" s="27">
        <f>C22+C23+C24</f>
        <v>66500000</v>
      </c>
    </row>
    <row r="22" spans="1:3" hidden="1" x14ac:dyDescent="0.35">
      <c r="A22" s="41"/>
      <c r="B22" s="2" t="s">
        <v>33</v>
      </c>
      <c r="C22" s="27">
        <v>36500000</v>
      </c>
    </row>
    <row r="23" spans="1:3" hidden="1" x14ac:dyDescent="0.35">
      <c r="A23" s="41"/>
      <c r="B23" s="2" t="s">
        <v>34</v>
      </c>
      <c r="C23" s="27">
        <v>13500000</v>
      </c>
    </row>
    <row r="24" spans="1:3" hidden="1" x14ac:dyDescent="0.35">
      <c r="A24" s="41"/>
      <c r="B24" s="2" t="s">
        <v>47</v>
      </c>
      <c r="C24" s="27">
        <v>16500000</v>
      </c>
    </row>
    <row r="25" spans="1:3" x14ac:dyDescent="0.35">
      <c r="A25" s="41" t="s">
        <v>72</v>
      </c>
      <c r="B25" s="42" t="s">
        <v>77</v>
      </c>
      <c r="C25" s="27">
        <f>C26</f>
        <v>38400000</v>
      </c>
    </row>
    <row r="26" spans="1:3" hidden="1" x14ac:dyDescent="0.35">
      <c r="A26" s="41"/>
      <c r="B26" s="42" t="s">
        <v>14</v>
      </c>
      <c r="C26" s="27">
        <v>38400000</v>
      </c>
    </row>
    <row r="27" spans="1:3" x14ac:dyDescent="0.35">
      <c r="A27" s="41" t="s">
        <v>73</v>
      </c>
      <c r="B27" s="42" t="s">
        <v>78</v>
      </c>
      <c r="C27" s="27">
        <f>C28+C29</f>
        <v>1950000</v>
      </c>
    </row>
    <row r="28" spans="1:3" hidden="1" x14ac:dyDescent="0.35">
      <c r="A28" s="41"/>
      <c r="B28" s="42" t="s">
        <v>48</v>
      </c>
      <c r="C28" s="27">
        <v>750000</v>
      </c>
    </row>
    <row r="29" spans="1:3" hidden="1" x14ac:dyDescent="0.35">
      <c r="A29" s="41"/>
      <c r="B29" s="42" t="s">
        <v>49</v>
      </c>
      <c r="C29" s="27">
        <v>1200000</v>
      </c>
    </row>
    <row r="30" spans="1:3" x14ac:dyDescent="0.35">
      <c r="A30" s="41" t="s">
        <v>74</v>
      </c>
      <c r="B30" s="42" t="s">
        <v>69</v>
      </c>
      <c r="C30" s="39">
        <f>C31+C32</f>
        <v>44313000</v>
      </c>
    </row>
    <row r="31" spans="1:3" hidden="1" x14ac:dyDescent="0.35">
      <c r="A31" s="18"/>
      <c r="B31" s="8" t="s">
        <v>43</v>
      </c>
      <c r="C31" s="31">
        <f>44313000-26000000</f>
        <v>18313000</v>
      </c>
    </row>
    <row r="32" spans="1:3" hidden="1" x14ac:dyDescent="0.35">
      <c r="A32" s="18"/>
      <c r="B32" s="32" t="s">
        <v>50</v>
      </c>
      <c r="C32" s="31">
        <v>26000000</v>
      </c>
    </row>
    <row r="33" spans="1:3" x14ac:dyDescent="0.35">
      <c r="A33" s="7"/>
      <c r="B33" s="9" t="s">
        <v>79</v>
      </c>
      <c r="C33" s="10">
        <f>C18+C21+C25+C27+C30</f>
        <v>163563000</v>
      </c>
    </row>
    <row r="34" spans="1:3" x14ac:dyDescent="0.35">
      <c r="A34" s="7"/>
      <c r="B34" s="8"/>
      <c r="C34" s="30"/>
    </row>
    <row r="35" spans="1:3" ht="15.5" x14ac:dyDescent="0.35">
      <c r="A35" s="15">
        <v>2</v>
      </c>
      <c r="B35" s="16" t="s">
        <v>6</v>
      </c>
      <c r="C35" s="30"/>
    </row>
    <row r="36" spans="1:3" s="43" customFormat="1" x14ac:dyDescent="0.35">
      <c r="A36" s="41" t="s">
        <v>70</v>
      </c>
      <c r="B36" s="42" t="s">
        <v>13</v>
      </c>
      <c r="C36" s="39">
        <f>C37+C38+C39+C40+C41</f>
        <v>79962500</v>
      </c>
    </row>
    <row r="37" spans="1:3" s="43" customFormat="1" hidden="1" x14ac:dyDescent="0.35">
      <c r="A37" s="41"/>
      <c r="B37" s="42" t="s">
        <v>15</v>
      </c>
      <c r="C37" s="27">
        <v>2000000</v>
      </c>
    </row>
    <row r="38" spans="1:3" s="43" customFormat="1" hidden="1" x14ac:dyDescent="0.35">
      <c r="A38" s="41"/>
      <c r="B38" s="2" t="s">
        <v>16</v>
      </c>
      <c r="C38" s="27">
        <v>2000000</v>
      </c>
    </row>
    <row r="39" spans="1:3" s="43" customFormat="1" hidden="1" x14ac:dyDescent="0.35">
      <c r="A39" s="41"/>
      <c r="B39" s="42" t="s">
        <v>17</v>
      </c>
      <c r="C39" s="27">
        <v>450000</v>
      </c>
    </row>
    <row r="40" spans="1:3" s="43" customFormat="1" hidden="1" x14ac:dyDescent="0.35">
      <c r="A40" s="41"/>
      <c r="B40" s="42" t="s">
        <v>35</v>
      </c>
      <c r="C40" s="27">
        <f>1300000+562500</f>
        <v>1862500</v>
      </c>
    </row>
    <row r="41" spans="1:3" s="43" customFormat="1" hidden="1" x14ac:dyDescent="0.35">
      <c r="A41" s="41"/>
      <c r="B41" s="42" t="s">
        <v>36</v>
      </c>
      <c r="C41" s="27">
        <v>73650000</v>
      </c>
    </row>
    <row r="42" spans="1:3" s="43" customFormat="1" x14ac:dyDescent="0.35">
      <c r="A42" s="41" t="s">
        <v>71</v>
      </c>
      <c r="B42" s="42" t="s">
        <v>18</v>
      </c>
      <c r="C42" s="27">
        <f>SUM(C43:C52)</f>
        <v>150215759</v>
      </c>
    </row>
    <row r="43" spans="1:3" s="43" customFormat="1" hidden="1" x14ac:dyDescent="0.35">
      <c r="A43" s="41"/>
      <c r="B43" s="42" t="s">
        <v>19</v>
      </c>
      <c r="C43" s="27">
        <v>1500000</v>
      </c>
    </row>
    <row r="44" spans="1:3" s="43" customFormat="1" hidden="1" x14ac:dyDescent="0.35">
      <c r="A44" s="41"/>
      <c r="B44" s="42" t="s">
        <v>37</v>
      </c>
      <c r="C44" s="27">
        <v>1500000</v>
      </c>
    </row>
    <row r="45" spans="1:3" s="43" customFormat="1" hidden="1" x14ac:dyDescent="0.35">
      <c r="A45" s="41"/>
      <c r="B45" s="42" t="s">
        <v>28</v>
      </c>
      <c r="C45" s="27">
        <v>37370680</v>
      </c>
    </row>
    <row r="46" spans="1:3" s="43" customFormat="1" hidden="1" x14ac:dyDescent="0.35">
      <c r="A46" s="41"/>
      <c r="B46" s="42" t="s">
        <v>51</v>
      </c>
      <c r="C46" s="27">
        <f>5807850+33641569</f>
        <v>39449419</v>
      </c>
    </row>
    <row r="47" spans="1:3" s="43" customFormat="1" hidden="1" x14ac:dyDescent="0.35">
      <c r="A47" s="41"/>
      <c r="B47" s="42" t="s">
        <v>38</v>
      </c>
      <c r="C47" s="27">
        <v>19865340</v>
      </c>
    </row>
    <row r="48" spans="1:3" s="43" customFormat="1" hidden="1" x14ac:dyDescent="0.35">
      <c r="A48" s="41"/>
      <c r="B48" s="42" t="s">
        <v>21</v>
      </c>
      <c r="C48" s="27">
        <v>21394920</v>
      </c>
    </row>
    <row r="49" spans="1:3" s="43" customFormat="1" hidden="1" x14ac:dyDescent="0.35">
      <c r="A49" s="41"/>
      <c r="B49" s="42" t="s">
        <v>52</v>
      </c>
      <c r="C49" s="27">
        <v>350000</v>
      </c>
    </row>
    <row r="50" spans="1:3" s="43" customFormat="1" hidden="1" x14ac:dyDescent="0.35">
      <c r="A50" s="41"/>
      <c r="B50" s="42" t="s">
        <v>53</v>
      </c>
      <c r="C50" s="27">
        <v>175000</v>
      </c>
    </row>
    <row r="51" spans="1:3" s="43" customFormat="1" hidden="1" x14ac:dyDescent="0.35">
      <c r="A51" s="41"/>
      <c r="B51" s="42" t="s">
        <v>54</v>
      </c>
      <c r="C51" s="27">
        <v>10755000</v>
      </c>
    </row>
    <row r="52" spans="1:3" s="43" customFormat="1" hidden="1" x14ac:dyDescent="0.35">
      <c r="A52" s="41"/>
      <c r="B52" s="42" t="s">
        <v>55</v>
      </c>
      <c r="C52" s="27">
        <v>17855400</v>
      </c>
    </row>
    <row r="53" spans="1:3" s="43" customFormat="1" x14ac:dyDescent="0.35">
      <c r="A53" s="40" t="s">
        <v>72</v>
      </c>
      <c r="B53" s="2" t="s">
        <v>22</v>
      </c>
      <c r="C53" s="27">
        <f>C54</f>
        <v>2660000</v>
      </c>
    </row>
    <row r="54" spans="1:3" s="43" customFormat="1" hidden="1" x14ac:dyDescent="0.35">
      <c r="A54" s="40"/>
      <c r="B54" s="2" t="s">
        <v>39</v>
      </c>
      <c r="C54" s="27">
        <v>2660000</v>
      </c>
    </row>
    <row r="55" spans="1:3" s="43" customFormat="1" x14ac:dyDescent="0.35">
      <c r="A55" s="41" t="s">
        <v>73</v>
      </c>
      <c r="B55" s="42" t="s">
        <v>40</v>
      </c>
      <c r="C55" s="27">
        <f>SUM(C56:C66)</f>
        <v>134433250</v>
      </c>
    </row>
    <row r="56" spans="1:3" hidden="1" x14ac:dyDescent="0.35">
      <c r="A56" s="38"/>
      <c r="B56" s="8" t="s">
        <v>23</v>
      </c>
      <c r="C56" s="27">
        <v>6912200</v>
      </c>
    </row>
    <row r="57" spans="1:3" hidden="1" x14ac:dyDescent="0.35">
      <c r="A57" s="38"/>
      <c r="B57" s="8" t="s">
        <v>41</v>
      </c>
      <c r="C57" s="27">
        <v>2934000</v>
      </c>
    </row>
    <row r="58" spans="1:3" hidden="1" x14ac:dyDescent="0.35">
      <c r="A58" s="38"/>
      <c r="B58" s="8" t="s">
        <v>20</v>
      </c>
      <c r="C58" s="27">
        <v>932000</v>
      </c>
    </row>
    <row r="59" spans="1:3" hidden="1" x14ac:dyDescent="0.35">
      <c r="A59" s="38"/>
      <c r="B59" s="8" t="s">
        <v>42</v>
      </c>
      <c r="C59" s="27">
        <v>192500</v>
      </c>
    </row>
    <row r="60" spans="1:3" hidden="1" x14ac:dyDescent="0.35">
      <c r="A60" s="38"/>
      <c r="B60" s="8" t="s">
        <v>56</v>
      </c>
      <c r="C60" s="27">
        <v>22050000</v>
      </c>
    </row>
    <row r="61" spans="1:3" hidden="1" x14ac:dyDescent="0.35">
      <c r="A61" s="38"/>
      <c r="B61" s="8" t="s">
        <v>44</v>
      </c>
      <c r="C61" s="27">
        <f>3*650000+400000</f>
        <v>2350000</v>
      </c>
    </row>
    <row r="62" spans="1:3" hidden="1" x14ac:dyDescent="0.35">
      <c r="A62" s="38"/>
      <c r="B62" s="33" t="s">
        <v>57</v>
      </c>
      <c r="C62" s="27">
        <v>900000</v>
      </c>
    </row>
    <row r="63" spans="1:3" hidden="1" x14ac:dyDescent="0.35">
      <c r="A63" s="38"/>
      <c r="B63" s="8" t="s">
        <v>58</v>
      </c>
      <c r="C63" s="27">
        <v>28500000</v>
      </c>
    </row>
    <row r="64" spans="1:3" hidden="1" x14ac:dyDescent="0.35">
      <c r="A64" s="38"/>
      <c r="B64" s="8" t="s">
        <v>59</v>
      </c>
      <c r="C64" s="27">
        <v>26250000</v>
      </c>
    </row>
    <row r="65" spans="1:3" hidden="1" x14ac:dyDescent="0.35">
      <c r="A65" s="7"/>
      <c r="B65" s="8" t="s">
        <v>60</v>
      </c>
      <c r="C65" s="27">
        <v>17412550</v>
      </c>
    </row>
    <row r="66" spans="1:3" hidden="1" x14ac:dyDescent="0.35">
      <c r="A66" s="7"/>
      <c r="B66" s="32" t="s">
        <v>50</v>
      </c>
      <c r="C66" s="27">
        <v>26000000</v>
      </c>
    </row>
    <row r="67" spans="1:3" x14ac:dyDescent="0.35">
      <c r="A67" s="7"/>
      <c r="B67" s="19" t="s">
        <v>80</v>
      </c>
      <c r="C67" s="10">
        <f>C36+C42+C53+C55</f>
        <v>367271509</v>
      </c>
    </row>
    <row r="68" spans="1:3" ht="15.5" x14ac:dyDescent="0.35">
      <c r="A68" s="15">
        <v>3</v>
      </c>
      <c r="B68" s="16" t="s">
        <v>7</v>
      </c>
      <c r="C68" s="30"/>
    </row>
    <row r="69" spans="1:3" hidden="1" x14ac:dyDescent="0.35">
      <c r="A69" s="18"/>
      <c r="B69" s="8" t="s">
        <v>24</v>
      </c>
      <c r="C69" s="27">
        <v>317915</v>
      </c>
    </row>
    <row r="70" spans="1:3" hidden="1" x14ac:dyDescent="0.35">
      <c r="A70" s="7"/>
      <c r="B70" s="8" t="s">
        <v>32</v>
      </c>
      <c r="C70" s="27">
        <v>476368.06</v>
      </c>
    </row>
    <row r="71" spans="1:3" hidden="1" x14ac:dyDescent="0.35">
      <c r="A71" s="7"/>
      <c r="B71" s="8" t="s">
        <v>23</v>
      </c>
      <c r="C71" s="27">
        <v>24000</v>
      </c>
    </row>
    <row r="72" spans="1:3" x14ac:dyDescent="0.35">
      <c r="A72" s="7"/>
      <c r="B72" s="19" t="s">
        <v>81</v>
      </c>
      <c r="C72" s="34">
        <f>SUM(C69:C71)</f>
        <v>818283.06</v>
      </c>
    </row>
    <row r="73" spans="1:3" ht="15.5" x14ac:dyDescent="0.35">
      <c r="A73" s="15">
        <v>4</v>
      </c>
      <c r="B73" s="16" t="s">
        <v>8</v>
      </c>
      <c r="C73" s="30"/>
    </row>
    <row r="74" spans="1:3" hidden="1" x14ac:dyDescent="0.35">
      <c r="A74" s="7"/>
      <c r="B74" s="8" t="s">
        <v>30</v>
      </c>
      <c r="C74" s="27">
        <f>4*1500000*3</f>
        <v>18000000</v>
      </c>
    </row>
    <row r="75" spans="1:3" hidden="1" x14ac:dyDescent="0.35">
      <c r="A75" s="7"/>
      <c r="B75" s="8" t="s">
        <v>31</v>
      </c>
      <c r="C75" s="27">
        <f>6*1500000*3</f>
        <v>27000000</v>
      </c>
    </row>
    <row r="76" spans="1:3" hidden="1" x14ac:dyDescent="0.35">
      <c r="A76" s="7"/>
      <c r="B76" s="35" t="s">
        <v>61</v>
      </c>
      <c r="C76" s="27">
        <v>2240000</v>
      </c>
    </row>
    <row r="77" spans="1:3" hidden="1" x14ac:dyDescent="0.35">
      <c r="A77" s="7"/>
      <c r="B77" s="35" t="s">
        <v>25</v>
      </c>
      <c r="C77" s="27">
        <v>1820000</v>
      </c>
    </row>
    <row r="78" spans="1:3" hidden="1" x14ac:dyDescent="0.35">
      <c r="A78" s="7"/>
      <c r="B78" s="35" t="s">
        <v>62</v>
      </c>
      <c r="C78" s="27">
        <v>15000000</v>
      </c>
    </row>
    <row r="79" spans="1:3" hidden="1" x14ac:dyDescent="0.35">
      <c r="A79" s="7"/>
      <c r="B79" s="35" t="s">
        <v>63</v>
      </c>
      <c r="C79" s="27">
        <v>4000000</v>
      </c>
    </row>
    <row r="80" spans="1:3" hidden="1" x14ac:dyDescent="0.35">
      <c r="A80" s="7"/>
      <c r="B80" s="35" t="s">
        <v>64</v>
      </c>
      <c r="C80" s="27">
        <v>20000000</v>
      </c>
    </row>
    <row r="81" spans="1:3" hidden="1" x14ac:dyDescent="0.35">
      <c r="A81" s="7"/>
      <c r="B81" s="35" t="s">
        <v>65</v>
      </c>
      <c r="C81" s="27">
        <v>9800000</v>
      </c>
    </row>
    <row r="82" spans="1:3" hidden="1" x14ac:dyDescent="0.35">
      <c r="A82" s="7"/>
      <c r="B82" s="35" t="s">
        <v>66</v>
      </c>
      <c r="C82" s="27">
        <v>6000000</v>
      </c>
    </row>
    <row r="83" spans="1:3" hidden="1" x14ac:dyDescent="0.35">
      <c r="A83" s="7"/>
      <c r="B83" s="36" t="s">
        <v>29</v>
      </c>
      <c r="C83" s="27">
        <v>750000</v>
      </c>
    </row>
    <row r="84" spans="1:3" hidden="1" x14ac:dyDescent="0.35">
      <c r="A84" s="7"/>
      <c r="B84" s="36" t="s">
        <v>67</v>
      </c>
      <c r="C84" s="27">
        <v>12500000</v>
      </c>
    </row>
    <row r="85" spans="1:3" x14ac:dyDescent="0.35">
      <c r="A85" s="7"/>
      <c r="B85" s="19" t="s">
        <v>82</v>
      </c>
      <c r="C85" s="10">
        <f>SUM(C74:C84)</f>
        <v>117110000</v>
      </c>
    </row>
    <row r="86" spans="1:3" ht="15.5" x14ac:dyDescent="0.35">
      <c r="A86" s="20">
        <v>5</v>
      </c>
      <c r="B86" s="21" t="s">
        <v>9</v>
      </c>
      <c r="C86" s="30"/>
    </row>
    <row r="87" spans="1:3" hidden="1" x14ac:dyDescent="0.35">
      <c r="A87" s="7"/>
      <c r="B87" s="8" t="s">
        <v>26</v>
      </c>
      <c r="C87" s="27">
        <v>24000000</v>
      </c>
    </row>
    <row r="88" spans="1:3" hidden="1" x14ac:dyDescent="0.35">
      <c r="A88" s="7"/>
      <c r="B88" s="8" t="s">
        <v>27</v>
      </c>
      <c r="C88" s="27"/>
    </row>
    <row r="89" spans="1:3" x14ac:dyDescent="0.35">
      <c r="A89" s="7"/>
      <c r="B89" s="19" t="s">
        <v>83</v>
      </c>
      <c r="C89" s="10">
        <f>SUM(C87:C88)</f>
        <v>24000000</v>
      </c>
    </row>
    <row r="90" spans="1:3" x14ac:dyDescent="0.35">
      <c r="A90" s="17"/>
      <c r="B90" s="22" t="s">
        <v>84</v>
      </c>
      <c r="C90" s="10">
        <f>C33+C67+C72+C85+C89</f>
        <v>672762792.05999994</v>
      </c>
    </row>
    <row r="91" spans="1:3" x14ac:dyDescent="0.35">
      <c r="A91" s="5"/>
      <c r="B91" s="23" t="s">
        <v>85</v>
      </c>
      <c r="C91" s="37">
        <f>C14-C90</f>
        <v>921774727.36000013</v>
      </c>
    </row>
  </sheetData>
  <sheetProtection password="F9A3" sheet="1" objects="1" scenarios="1"/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 keu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2021-09-29T04:18:10Z</dcterms:modified>
</cp:coreProperties>
</file>