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Laporan Keuangan" sheetId="1" r:id="rId1"/>
  </sheets>
  <calcPr calcId="144525"/>
</workbook>
</file>

<file path=xl/calcChain.xml><?xml version="1.0" encoding="utf-8"?>
<calcChain xmlns="http://schemas.openxmlformats.org/spreadsheetml/2006/main">
  <c r="C70" i="1" l="1"/>
  <c r="C71" i="1"/>
  <c r="C67" i="1"/>
  <c r="C61" i="1"/>
  <c r="C60" i="1"/>
  <c r="C56" i="1"/>
  <c r="C57" i="1" s="1"/>
  <c r="C33" i="1"/>
  <c r="C43" i="1"/>
  <c r="C26" i="1"/>
  <c r="C22" i="1"/>
  <c r="C21" i="1"/>
  <c r="C8" i="1"/>
  <c r="C7" i="1"/>
  <c r="C54" i="1" l="1"/>
  <c r="C27" i="1" l="1"/>
  <c r="C13" i="1" l="1"/>
  <c r="C68" i="1" l="1"/>
  <c r="C72" i="1"/>
  <c r="C58" i="1"/>
  <c r="C73" i="1" l="1"/>
  <c r="C74" i="1" l="1"/>
</calcChain>
</file>

<file path=xl/sharedStrings.xml><?xml version="1.0" encoding="utf-8"?>
<sst xmlns="http://schemas.openxmlformats.org/spreadsheetml/2006/main" count="83" uniqueCount="73">
  <si>
    <t>LAPORAN KEUANGAN</t>
  </si>
  <si>
    <t xml:space="preserve">BAZNAS KOTA MADIUN </t>
  </si>
  <si>
    <t>A.</t>
  </si>
  <si>
    <t>PENGUMPULAN</t>
  </si>
  <si>
    <t>SALDO AWAL</t>
  </si>
  <si>
    <t>DANA ZAKAT</t>
  </si>
  <si>
    <t>DANA INFAQ/SHODAQOH</t>
  </si>
  <si>
    <t>DANA JASA BANK</t>
  </si>
  <si>
    <t>DANA APBD</t>
  </si>
  <si>
    <t>DANA DARI PROPINSI JAWA TIMUR</t>
  </si>
  <si>
    <t>DANA CSR</t>
  </si>
  <si>
    <t>TOTAL</t>
  </si>
  <si>
    <t>B.</t>
  </si>
  <si>
    <t>PENTASYARUFAN</t>
  </si>
  <si>
    <t>A</t>
  </si>
  <si>
    <t>B</t>
  </si>
  <si>
    <t>MADIUN SEHAT</t>
  </si>
  <si>
    <t>Bantuan Biaya Pengobatan</t>
  </si>
  <si>
    <t>C</t>
  </si>
  <si>
    <t>MADIUN PEDULI</t>
  </si>
  <si>
    <t>Bantuan Paket Sembako Rutin</t>
  </si>
  <si>
    <t>D</t>
  </si>
  <si>
    <t>AMIL</t>
  </si>
  <si>
    <t xml:space="preserve">          JUMLAH PENYALURAN DANA ZAKAT……………</t>
  </si>
  <si>
    <t>Bantuan Musafir</t>
  </si>
  <si>
    <t>MADIUN TAQWA</t>
  </si>
  <si>
    <t>BIDANG PENGEMBANGAN</t>
  </si>
  <si>
    <t>Pentasyarufan Melalui UPZ OPD / Sekolah</t>
  </si>
  <si>
    <t>BOP Pentasyarufan</t>
  </si>
  <si>
    <t>BIDANG PENGUMPULAN</t>
  </si>
  <si>
    <t>E</t>
  </si>
  <si>
    <t>BIDANG KESEKRETARIATAN</t>
  </si>
  <si>
    <t>Kesekretariatan</t>
  </si>
  <si>
    <t>Pengadaan Sarana dan Prasarana</t>
  </si>
  <si>
    <t>HR Petugas Harian BAZNAS ( 3 bulan )</t>
  </si>
  <si>
    <t xml:space="preserve">          JUMLAH PENYALURAN DANA INFAQ………….</t>
  </si>
  <si>
    <t>Rekening Telpon</t>
  </si>
  <si>
    <t xml:space="preserve">          JUMLAH PENYALURAN DANA JASA BANK………….</t>
  </si>
  <si>
    <t xml:space="preserve">          JUMLAH PENYALURAN DANA APBD………….</t>
  </si>
  <si>
    <t>Bantuan Fakir Miskin dari BAZNAS Propinsi Jatim</t>
  </si>
  <si>
    <t>Transport Bantuan Fakir Miskin dari BAZNAS Propinsi Jatim</t>
  </si>
  <si>
    <t xml:space="preserve">          JUMLAH PENYALURAN DANA BAZNAS JATIM………….</t>
  </si>
  <si>
    <t xml:space="preserve">                          JUMLAH 1-5………………………..……………</t>
  </si>
  <si>
    <t>Bantuan Pusyar</t>
  </si>
  <si>
    <t>Pentasyarufan Melalui UPZ BAZNAS Kelurahan</t>
  </si>
  <si>
    <t>Naskah Khutbah Jum'at</t>
  </si>
  <si>
    <t>HR Pimpinan BAZNAS ( 3 bulan)</t>
  </si>
  <si>
    <t>HR Pelaksana BAZNAS ( 3 bulan)</t>
  </si>
  <si>
    <t>MADIUN MAKMUR</t>
  </si>
  <si>
    <t>F</t>
  </si>
  <si>
    <t>PM Rahlia</t>
  </si>
  <si>
    <t>Bantuan Paket Sembako kepada warga terdampak Covid 19</t>
  </si>
  <si>
    <t>Bantuan Ghorimin</t>
  </si>
  <si>
    <t xml:space="preserve">Transport Relawan </t>
  </si>
  <si>
    <t>Sosialisasi Melalui Media Sosial</t>
  </si>
  <si>
    <t xml:space="preserve">Biaya Pajak Jasa Bank &amp; Administrasi Bank </t>
  </si>
  <si>
    <t>Bantuan kepada Juru Merbot Masjid</t>
  </si>
  <si>
    <t>Pemberian Bingkisan Lebaran kepada Aktivis ZIS</t>
  </si>
  <si>
    <t>Pemeliharaan Sarana dan Prasarana</t>
  </si>
  <si>
    <t xml:space="preserve">Bantuan Alat Bantu Kesehatan Difabel </t>
  </si>
  <si>
    <t>UNTUK PERIODE BULAN JULI - SEPTEMBER 2020</t>
  </si>
  <si>
    <t xml:space="preserve">Biaya Penerbitan Warta BAZNAS Kota Madiun Tri Wulan III </t>
  </si>
  <si>
    <t xml:space="preserve">                          SALDO PER 30 SEPTEMBER 2020…………………</t>
  </si>
  <si>
    <t>DANA DARI BAZNAS PROPINSI JAWA TIMUR</t>
  </si>
  <si>
    <t>Bantuan Sarana Ibadah Mushola</t>
  </si>
  <si>
    <t xml:space="preserve">HR 13 Pengurus </t>
  </si>
  <si>
    <t>Audit Laporan Keuangan Tahun 2019</t>
  </si>
  <si>
    <t>Bantuan kepada Anak Yatim Piatu Non Panti Asuhan</t>
  </si>
  <si>
    <t>ACTD</t>
  </si>
  <si>
    <t xml:space="preserve">Konsumsi Rapat Pelaksana BAZNAS Kota Madiun </t>
  </si>
  <si>
    <t>Konsumsi Rapat Pleno BAZNAS Kota Madiun</t>
  </si>
  <si>
    <t>Brosur BAZNAS Kota Madiun</t>
  </si>
  <si>
    <t>Biaya Kurir / Pengiriman  Warta BAZNAS Kota Madiun Triwulan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</si>
</sst>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4" formatCode="_(&quot;Rp&quot;* #,##0.00_);_(&quot;Rp&quot;* \(#,##0.00\);_(&quot;Rp&quot;* &quot;-&quot;_);_(@_)"/>
    <numFmt numFmtId="165" formatCode="_(* #,##0.00_);_(* \(#,##0.0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41" fontId="5" fillId="2" borderId="1" xfId="1" applyFont="1" applyFill="1" applyBorder="1" applyAlignment="1">
      <alignment vertical="center"/>
    </xf>
    <xf numFmtId="41" fontId="0" fillId="0" borderId="0" xfId="1" applyFont="1"/>
    <xf numFmtId="44" fontId="0" fillId="0" borderId="0" xfId="0" applyNumberFormat="1"/>
    <xf numFmtId="43" fontId="7" fillId="0" borderId="0" xfId="0" applyNumberFormat="1" applyFont="1" applyBorder="1"/>
    <xf numFmtId="41" fontId="10" fillId="2" borderId="1" xfId="1" applyFont="1" applyFill="1" applyBorder="1" applyAlignment="1">
      <alignment vertical="center"/>
    </xf>
    <xf numFmtId="165" fontId="0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41" fontId="0" fillId="2" borderId="1" xfId="1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1" fontId="4" fillId="2" borderId="1" xfId="1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41" fontId="0" fillId="2" borderId="0" xfId="1" applyFont="1" applyFill="1" applyAlignment="1">
      <alignment vertical="center"/>
    </xf>
    <xf numFmtId="44" fontId="0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1" fontId="3" fillId="2" borderId="0" xfId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4" fontId="9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41" fontId="6" fillId="2" borderId="1" xfId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vertical="center"/>
    </xf>
    <xf numFmtId="41" fontId="6" fillId="0" borderId="1" xfId="1" applyFont="1" applyBorder="1" applyAlignment="1">
      <alignment vertical="center"/>
    </xf>
    <xf numFmtId="44" fontId="3" fillId="2" borderId="1" xfId="0" applyNumberFormat="1" applyFont="1" applyFill="1" applyBorder="1" applyAlignment="1">
      <alignment vertical="center"/>
    </xf>
    <xf numFmtId="41" fontId="3" fillId="2" borderId="1" xfId="1" applyFont="1" applyFill="1" applyBorder="1" applyAlignment="1">
      <alignment horizontal="left" vertical="center"/>
    </xf>
    <xf numFmtId="41" fontId="3" fillId="0" borderId="1" xfId="1" applyFont="1" applyBorder="1" applyAlignment="1">
      <alignment horizontal="left" vertical="center"/>
    </xf>
    <xf numFmtId="44" fontId="3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165" fontId="0" fillId="0" borderId="0" xfId="0" applyNumberFormat="1"/>
    <xf numFmtId="164" fontId="0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5.140625" customWidth="1"/>
    <col min="2" max="2" width="60" customWidth="1"/>
    <col min="3" max="3" width="22.5703125" customWidth="1"/>
    <col min="4" max="4" width="11.85546875" customWidth="1"/>
    <col min="5" max="5" width="14.7109375" customWidth="1"/>
    <col min="6" max="6" width="11" bestFit="1" customWidth="1"/>
  </cols>
  <sheetData>
    <row r="1" spans="1:6" ht="18.75" x14ac:dyDescent="0.3">
      <c r="A1" s="43" t="s">
        <v>0</v>
      </c>
      <c r="B1" s="43"/>
      <c r="C1" s="43"/>
    </row>
    <row r="2" spans="1:6" ht="18.75" x14ac:dyDescent="0.3">
      <c r="A2" s="43" t="s">
        <v>1</v>
      </c>
      <c r="B2" s="43"/>
      <c r="C2" s="43"/>
    </row>
    <row r="3" spans="1:6" ht="18.75" x14ac:dyDescent="0.3">
      <c r="A3" s="43" t="s">
        <v>60</v>
      </c>
      <c r="B3" s="43"/>
      <c r="C3" s="43"/>
    </row>
    <row r="4" spans="1:6" ht="18.75" x14ac:dyDescent="0.3">
      <c r="A4" s="1"/>
      <c r="B4" s="1"/>
      <c r="C4" s="1"/>
    </row>
    <row r="5" spans="1:6" x14ac:dyDescent="0.25">
      <c r="A5" s="8" t="s">
        <v>2</v>
      </c>
      <c r="B5" s="9" t="s">
        <v>3</v>
      </c>
      <c r="C5" s="10"/>
    </row>
    <row r="6" spans="1:6" x14ac:dyDescent="0.25">
      <c r="A6" s="11">
        <v>1</v>
      </c>
      <c r="B6" s="12" t="s">
        <v>4</v>
      </c>
      <c r="C6" s="40">
        <v>1055460843.9499996</v>
      </c>
    </row>
    <row r="7" spans="1:6" x14ac:dyDescent="0.25">
      <c r="A7" s="14">
        <v>2</v>
      </c>
      <c r="B7" s="15" t="s">
        <v>5</v>
      </c>
      <c r="C7" s="13">
        <f>67079098.52+59635441.64+75434316.38</f>
        <v>202148856.53999999</v>
      </c>
      <c r="D7" s="7"/>
    </row>
    <row r="8" spans="1:6" x14ac:dyDescent="0.25">
      <c r="A8" s="11">
        <v>3</v>
      </c>
      <c r="B8" s="15" t="s">
        <v>6</v>
      </c>
      <c r="C8" s="13">
        <f>89637408.75+91671183.75+104175015</f>
        <v>285483607.5</v>
      </c>
      <c r="D8" s="7"/>
      <c r="F8" s="5"/>
    </row>
    <row r="9" spans="1:6" x14ac:dyDescent="0.25">
      <c r="A9" s="14">
        <v>4</v>
      </c>
      <c r="B9" s="15" t="s">
        <v>7</v>
      </c>
      <c r="C9" s="13">
        <v>2903478.05</v>
      </c>
      <c r="D9" s="7"/>
    </row>
    <row r="10" spans="1:6" x14ac:dyDescent="0.25">
      <c r="A10" s="11">
        <v>5</v>
      </c>
      <c r="B10" s="15" t="s">
        <v>8</v>
      </c>
      <c r="C10" s="13">
        <v>0</v>
      </c>
      <c r="D10" s="7"/>
    </row>
    <row r="11" spans="1:6" x14ac:dyDescent="0.25">
      <c r="A11" s="14">
        <v>6</v>
      </c>
      <c r="B11" s="15" t="s">
        <v>63</v>
      </c>
      <c r="C11" s="13">
        <v>18640000</v>
      </c>
      <c r="D11" s="7"/>
    </row>
    <row r="12" spans="1:6" x14ac:dyDescent="0.25">
      <c r="A12" s="11">
        <v>7</v>
      </c>
      <c r="B12" s="15" t="s">
        <v>10</v>
      </c>
      <c r="C12" s="16">
        <v>0</v>
      </c>
      <c r="D12" s="41"/>
    </row>
    <row r="13" spans="1:6" x14ac:dyDescent="0.25">
      <c r="A13" s="14"/>
      <c r="B13" s="17" t="s">
        <v>11</v>
      </c>
      <c r="C13" s="18">
        <f>SUM(C6:C12)</f>
        <v>1564636786.0399995</v>
      </c>
      <c r="D13" s="41"/>
    </row>
    <row r="14" spans="1:6" x14ac:dyDescent="0.25">
      <c r="A14" s="19"/>
      <c r="B14" s="20"/>
      <c r="C14" s="21"/>
    </row>
    <row r="15" spans="1:6" x14ac:dyDescent="0.25">
      <c r="A15" s="22" t="s">
        <v>12</v>
      </c>
      <c r="B15" s="23" t="s">
        <v>13</v>
      </c>
      <c r="C15" s="19"/>
    </row>
    <row r="16" spans="1:6" x14ac:dyDescent="0.25">
      <c r="A16" s="24">
        <v>1</v>
      </c>
      <c r="B16" s="25" t="s">
        <v>5</v>
      </c>
      <c r="C16" s="26"/>
    </row>
    <row r="17" spans="1:3" x14ac:dyDescent="0.25">
      <c r="A17" s="27" t="s">
        <v>14</v>
      </c>
      <c r="B17" s="17" t="s">
        <v>16</v>
      </c>
      <c r="C17" s="26"/>
    </row>
    <row r="18" spans="1:3" x14ac:dyDescent="0.25">
      <c r="A18" s="14"/>
      <c r="B18" s="15" t="s">
        <v>17</v>
      </c>
      <c r="C18" s="16">
        <v>2750000</v>
      </c>
    </row>
    <row r="19" spans="1:3" x14ac:dyDescent="0.25">
      <c r="A19" s="14"/>
      <c r="B19" s="2" t="s">
        <v>59</v>
      </c>
      <c r="C19" s="16">
        <v>2900000</v>
      </c>
    </row>
    <row r="20" spans="1:3" x14ac:dyDescent="0.25">
      <c r="A20" s="24" t="s">
        <v>15</v>
      </c>
      <c r="B20" s="25" t="s">
        <v>19</v>
      </c>
      <c r="C20" s="26"/>
    </row>
    <row r="21" spans="1:3" x14ac:dyDescent="0.25">
      <c r="A21" s="14"/>
      <c r="B21" s="15" t="s">
        <v>20</v>
      </c>
      <c r="C21" s="16">
        <f>9225000+9225000+9300000</f>
        <v>27750000</v>
      </c>
    </row>
    <row r="22" spans="1:3" x14ac:dyDescent="0.25">
      <c r="A22" s="14"/>
      <c r="B22" s="15" t="s">
        <v>52</v>
      </c>
      <c r="C22" s="16">
        <f>2700000+750000</f>
        <v>3450000</v>
      </c>
    </row>
    <row r="23" spans="1:3" x14ac:dyDescent="0.25">
      <c r="A23" s="24" t="s">
        <v>18</v>
      </c>
      <c r="B23" s="25" t="s">
        <v>25</v>
      </c>
      <c r="C23" s="16"/>
    </row>
    <row r="24" spans="1:3" x14ac:dyDescent="0.25">
      <c r="A24" s="14"/>
      <c r="B24" s="15" t="s">
        <v>56</v>
      </c>
      <c r="C24" s="16">
        <v>0</v>
      </c>
    </row>
    <row r="25" spans="1:3" x14ac:dyDescent="0.25">
      <c r="A25" s="14"/>
      <c r="B25" s="15" t="s">
        <v>57</v>
      </c>
      <c r="C25" s="16">
        <v>0</v>
      </c>
    </row>
    <row r="26" spans="1:3" x14ac:dyDescent="0.25">
      <c r="A26" s="24" t="s">
        <v>21</v>
      </c>
      <c r="B26" s="25" t="s">
        <v>22</v>
      </c>
      <c r="C26" s="16">
        <f>5023000+4591000+5023000</f>
        <v>14637000</v>
      </c>
    </row>
    <row r="27" spans="1:3" x14ac:dyDescent="0.25">
      <c r="A27" s="14"/>
      <c r="B27" s="17" t="s">
        <v>23</v>
      </c>
      <c r="C27" s="18">
        <f>SUM(C17:C26)</f>
        <v>51487000</v>
      </c>
    </row>
    <row r="28" spans="1:3" x14ac:dyDescent="0.25">
      <c r="A28" s="14"/>
      <c r="B28" s="15"/>
      <c r="C28" s="26"/>
    </row>
    <row r="29" spans="1:3" x14ac:dyDescent="0.25">
      <c r="A29" s="24">
        <v>2</v>
      </c>
      <c r="B29" s="25" t="s">
        <v>6</v>
      </c>
      <c r="C29" s="26"/>
    </row>
    <row r="30" spans="1:3" x14ac:dyDescent="0.25">
      <c r="A30" s="24" t="s">
        <v>14</v>
      </c>
      <c r="B30" s="25" t="s">
        <v>19</v>
      </c>
      <c r="C30" s="26"/>
    </row>
    <row r="31" spans="1:3" x14ac:dyDescent="0.25">
      <c r="A31" s="24"/>
      <c r="B31" s="33" t="s">
        <v>68</v>
      </c>
      <c r="C31" s="42">
        <v>1000000</v>
      </c>
    </row>
    <row r="32" spans="1:3" x14ac:dyDescent="0.25">
      <c r="A32" s="24"/>
      <c r="B32" s="33" t="s">
        <v>67</v>
      </c>
      <c r="C32" s="28">
        <v>54600000</v>
      </c>
    </row>
    <row r="33" spans="1:3" x14ac:dyDescent="0.25">
      <c r="A33" s="24"/>
      <c r="B33" s="6" t="s">
        <v>51</v>
      </c>
      <c r="C33" s="28">
        <f>27000000+27300000+27000000</f>
        <v>81300000</v>
      </c>
    </row>
    <row r="34" spans="1:3" x14ac:dyDescent="0.25">
      <c r="A34" s="14"/>
      <c r="B34" s="15" t="s">
        <v>24</v>
      </c>
      <c r="C34" s="28">
        <v>205000</v>
      </c>
    </row>
    <row r="35" spans="1:3" x14ac:dyDescent="0.25">
      <c r="A35" s="24" t="s">
        <v>15</v>
      </c>
      <c r="B35" s="25" t="s">
        <v>25</v>
      </c>
      <c r="C35" s="29"/>
    </row>
    <row r="36" spans="1:3" x14ac:dyDescent="0.25">
      <c r="A36" s="14"/>
      <c r="B36" s="15" t="s">
        <v>64</v>
      </c>
      <c r="C36" s="28">
        <v>1000000</v>
      </c>
    </row>
    <row r="37" spans="1:3" x14ac:dyDescent="0.25">
      <c r="A37" s="14"/>
      <c r="B37" s="15" t="s">
        <v>50</v>
      </c>
      <c r="C37" s="28">
        <v>500000</v>
      </c>
    </row>
    <row r="38" spans="1:3" x14ac:dyDescent="0.25">
      <c r="A38" s="14"/>
      <c r="B38" s="15" t="s">
        <v>66</v>
      </c>
      <c r="C38" s="28">
        <v>14000000</v>
      </c>
    </row>
    <row r="39" spans="1:3" x14ac:dyDescent="0.25">
      <c r="A39" s="24" t="s">
        <v>18</v>
      </c>
      <c r="B39" s="25" t="s">
        <v>48</v>
      </c>
      <c r="C39" s="28"/>
    </row>
    <row r="40" spans="1:3" x14ac:dyDescent="0.25">
      <c r="A40" s="14"/>
      <c r="B40" s="15" t="s">
        <v>43</v>
      </c>
      <c r="C40" s="28">
        <v>10000</v>
      </c>
    </row>
    <row r="41" spans="1:3" x14ac:dyDescent="0.25">
      <c r="A41" s="24" t="s">
        <v>21</v>
      </c>
      <c r="B41" s="25" t="s">
        <v>26</v>
      </c>
      <c r="C41" s="29"/>
    </row>
    <row r="42" spans="1:3" x14ac:dyDescent="0.25">
      <c r="A42" s="14"/>
      <c r="B42" s="15" t="s">
        <v>44</v>
      </c>
      <c r="C42" s="28">
        <v>35934840</v>
      </c>
    </row>
    <row r="43" spans="1:3" x14ac:dyDescent="0.25">
      <c r="A43" s="14"/>
      <c r="B43" s="15" t="s">
        <v>27</v>
      </c>
      <c r="C43" s="28">
        <f>1177600+23642675</f>
        <v>24820275</v>
      </c>
    </row>
    <row r="44" spans="1:3" x14ac:dyDescent="0.25">
      <c r="A44" s="14"/>
      <c r="B44" s="15" t="s">
        <v>53</v>
      </c>
      <c r="C44" s="28">
        <v>19089870</v>
      </c>
    </row>
    <row r="45" spans="1:3" x14ac:dyDescent="0.25">
      <c r="A45" s="14"/>
      <c r="B45" s="15" t="s">
        <v>28</v>
      </c>
      <c r="C45" s="28">
        <v>8072490</v>
      </c>
    </row>
    <row r="46" spans="1:3" x14ac:dyDescent="0.25">
      <c r="A46" s="27" t="s">
        <v>30</v>
      </c>
      <c r="B46" s="17" t="s">
        <v>29</v>
      </c>
      <c r="C46" s="29"/>
    </row>
    <row r="47" spans="1:3" x14ac:dyDescent="0.25">
      <c r="A47" s="27"/>
      <c r="B47" s="2" t="s">
        <v>54</v>
      </c>
      <c r="C47" s="28">
        <v>2869000</v>
      </c>
    </row>
    <row r="48" spans="1:3" x14ac:dyDescent="0.25">
      <c r="A48" s="24" t="s">
        <v>49</v>
      </c>
      <c r="B48" s="25" t="s">
        <v>31</v>
      </c>
      <c r="C48" s="29"/>
    </row>
    <row r="49" spans="1:3" x14ac:dyDescent="0.25">
      <c r="A49" s="14"/>
      <c r="B49" s="15" t="s">
        <v>32</v>
      </c>
      <c r="C49" s="28">
        <v>2035500</v>
      </c>
    </row>
    <row r="50" spans="1:3" x14ac:dyDescent="0.25">
      <c r="A50" s="14"/>
      <c r="B50" s="15" t="s">
        <v>33</v>
      </c>
      <c r="C50" s="28">
        <v>3246000</v>
      </c>
    </row>
    <row r="51" spans="1:3" x14ac:dyDescent="0.25">
      <c r="A51" s="14"/>
      <c r="B51" s="15" t="s">
        <v>58</v>
      </c>
      <c r="C51" s="28">
        <v>680000</v>
      </c>
    </row>
    <row r="52" spans="1:3" x14ac:dyDescent="0.25">
      <c r="A52" s="14"/>
      <c r="B52" s="15" t="s">
        <v>65</v>
      </c>
      <c r="C52" s="28">
        <v>26000000</v>
      </c>
    </row>
    <row r="53" spans="1:3" x14ac:dyDescent="0.25">
      <c r="A53" s="14"/>
      <c r="B53" s="15" t="s">
        <v>34</v>
      </c>
      <c r="C53" s="28">
        <v>19800000</v>
      </c>
    </row>
    <row r="54" spans="1:3" x14ac:dyDescent="0.25">
      <c r="A54" s="14"/>
      <c r="B54" s="25" t="s">
        <v>35</v>
      </c>
      <c r="C54" s="30">
        <f>SUM(C31:C53)</f>
        <v>295162975</v>
      </c>
    </row>
    <row r="55" spans="1:3" x14ac:dyDescent="0.25">
      <c r="A55" s="24">
        <v>3</v>
      </c>
      <c r="B55" s="25" t="s">
        <v>7</v>
      </c>
      <c r="C55" s="29"/>
    </row>
    <row r="56" spans="1:3" x14ac:dyDescent="0.25">
      <c r="A56" s="24"/>
      <c r="B56" s="15" t="s">
        <v>36</v>
      </c>
      <c r="C56" s="28">
        <f>141441+167153+89684</f>
        <v>398278</v>
      </c>
    </row>
    <row r="57" spans="1:3" x14ac:dyDescent="0.25">
      <c r="A57" s="14"/>
      <c r="B57" s="15" t="s">
        <v>55</v>
      </c>
      <c r="C57" s="28">
        <f>945530.17-C56</f>
        <v>547252.17000000004</v>
      </c>
    </row>
    <row r="58" spans="1:3" x14ac:dyDescent="0.25">
      <c r="A58" s="14"/>
      <c r="B58" s="25" t="s">
        <v>37</v>
      </c>
      <c r="C58" s="31">
        <f>SUM(C56:C57)</f>
        <v>945530.17</v>
      </c>
    </row>
    <row r="59" spans="1:3" x14ac:dyDescent="0.25">
      <c r="A59" s="24">
        <v>4</v>
      </c>
      <c r="B59" s="25" t="s">
        <v>8</v>
      </c>
      <c r="C59" s="32"/>
    </row>
    <row r="60" spans="1:3" x14ac:dyDescent="0.25">
      <c r="A60" s="14"/>
      <c r="B60" s="15" t="s">
        <v>46</v>
      </c>
      <c r="C60" s="34">
        <f>3*6000000</f>
        <v>18000000</v>
      </c>
    </row>
    <row r="61" spans="1:3" x14ac:dyDescent="0.25">
      <c r="A61" s="14"/>
      <c r="B61" s="15" t="s">
        <v>47</v>
      </c>
      <c r="C61" s="34">
        <f>3*9000000</f>
        <v>27000000</v>
      </c>
    </row>
    <row r="62" spans="1:3" x14ac:dyDescent="0.25">
      <c r="A62" s="14"/>
      <c r="B62" s="35" t="s">
        <v>70</v>
      </c>
      <c r="C62" s="34">
        <v>2240000</v>
      </c>
    </row>
    <row r="63" spans="1:3" x14ac:dyDescent="0.25">
      <c r="A63" s="14"/>
      <c r="B63" s="35" t="s">
        <v>69</v>
      </c>
      <c r="C63" s="34">
        <v>1820000</v>
      </c>
    </row>
    <row r="64" spans="1:3" x14ac:dyDescent="0.25">
      <c r="A64" s="14"/>
      <c r="B64" s="35" t="s">
        <v>61</v>
      </c>
      <c r="C64" s="34">
        <v>15000000</v>
      </c>
    </row>
    <row r="65" spans="1:3" x14ac:dyDescent="0.25">
      <c r="A65" s="14"/>
      <c r="B65" s="35" t="s">
        <v>72</v>
      </c>
      <c r="C65" s="34">
        <v>4000000</v>
      </c>
    </row>
    <row r="66" spans="1:3" x14ac:dyDescent="0.25">
      <c r="A66" s="14"/>
      <c r="B66" s="35" t="s">
        <v>71</v>
      </c>
      <c r="C66" s="34">
        <v>2000000</v>
      </c>
    </row>
    <row r="67" spans="1:3" x14ac:dyDescent="0.25">
      <c r="A67" s="14"/>
      <c r="B67" s="33" t="s">
        <v>45</v>
      </c>
      <c r="C67" s="34">
        <f>3*250000</f>
        <v>750000</v>
      </c>
    </row>
    <row r="68" spans="1:3" x14ac:dyDescent="0.25">
      <c r="A68" s="14"/>
      <c r="B68" s="25" t="s">
        <v>38</v>
      </c>
      <c r="C68" s="31">
        <f>SUM(C60:C67)</f>
        <v>70810000</v>
      </c>
    </row>
    <row r="69" spans="1:3" x14ac:dyDescent="0.25">
      <c r="A69" s="27">
        <v>5</v>
      </c>
      <c r="B69" s="17" t="s">
        <v>9</v>
      </c>
      <c r="C69" s="29"/>
    </row>
    <row r="70" spans="1:3" x14ac:dyDescent="0.25">
      <c r="A70" s="14"/>
      <c r="B70" s="15" t="s">
        <v>39</v>
      </c>
      <c r="C70" s="16">
        <f>6400000+6400000+5900000</f>
        <v>18700000</v>
      </c>
    </row>
    <row r="71" spans="1:3" x14ac:dyDescent="0.25">
      <c r="A71" s="14"/>
      <c r="B71" s="15" t="s">
        <v>40</v>
      </c>
      <c r="C71" s="16">
        <f>150000+150000+140000</f>
        <v>440000</v>
      </c>
    </row>
    <row r="72" spans="1:3" x14ac:dyDescent="0.25">
      <c r="A72" s="14"/>
      <c r="B72" s="25" t="s">
        <v>41</v>
      </c>
      <c r="C72" s="36">
        <f>SUM(C70:C71)</f>
        <v>19140000</v>
      </c>
    </row>
    <row r="73" spans="1:3" x14ac:dyDescent="0.25">
      <c r="A73" s="26"/>
      <c r="B73" s="37" t="s">
        <v>42</v>
      </c>
      <c r="C73" s="36">
        <f>C27+C54+C58+C68+C72</f>
        <v>437545505.17000002</v>
      </c>
    </row>
    <row r="74" spans="1:3" x14ac:dyDescent="0.25">
      <c r="A74" s="11"/>
      <c r="B74" s="38" t="s">
        <v>62</v>
      </c>
      <c r="C74" s="39">
        <f>C13-C73</f>
        <v>1127091280.8699994</v>
      </c>
    </row>
    <row r="76" spans="1:3" x14ac:dyDescent="0.25">
      <c r="C76" s="3"/>
    </row>
    <row r="77" spans="1:3" x14ac:dyDescent="0.25">
      <c r="C77" s="4"/>
    </row>
  </sheetData>
  <sheetProtection password="FEA3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 Keuangan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BAZ2</dc:creator>
  <cp:lastModifiedBy>BAZ Kota</cp:lastModifiedBy>
  <dcterms:created xsi:type="dcterms:W3CDTF">2020-03-18T04:45:01Z</dcterms:created>
  <dcterms:modified xsi:type="dcterms:W3CDTF">2021-01-07T05:32:20Z</dcterms:modified>
</cp:coreProperties>
</file>