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UPZ" sheetId="4" r:id="rId1"/>
    <sheet name="GURU TELADAN" sheetId="9" r:id="rId2"/>
    <sheet name="DERMAWAN" sheetId="7" r:id="rId3"/>
    <sheet name="MASJID" sheetId="8" r:id="rId4"/>
  </sheets>
  <externalReferences>
    <externalReference r:id="rId5"/>
  </externalReferences>
  <definedNames>
    <definedName name="_xlnm.Print_Titles" localSheetId="0">UPZ!$5:$5</definedName>
  </definedNames>
  <calcPr calcId="144525"/>
</workbook>
</file>

<file path=xl/calcChain.xml><?xml version="1.0" encoding="utf-8"?>
<calcChain xmlns="http://schemas.openxmlformats.org/spreadsheetml/2006/main">
  <c r="N88" i="7" l="1"/>
  <c r="M88" i="7"/>
  <c r="L88" i="7"/>
  <c r="J88" i="7"/>
  <c r="H88" i="7"/>
  <c r="G88" i="7"/>
  <c r="F88" i="7"/>
  <c r="E88" i="7"/>
  <c r="D88" i="7"/>
  <c r="C88" i="7"/>
  <c r="M40" i="7"/>
  <c r="D40" i="7"/>
  <c r="N39" i="7"/>
  <c r="M39" i="7"/>
  <c r="L39" i="7"/>
  <c r="J39" i="7"/>
  <c r="I39" i="7"/>
  <c r="H39" i="7"/>
  <c r="G39" i="7"/>
  <c r="F39" i="7"/>
  <c r="E39" i="7"/>
  <c r="D39" i="7"/>
  <c r="C39" i="7"/>
  <c r="F38" i="7"/>
  <c r="E38" i="7"/>
  <c r="D38" i="7"/>
  <c r="E29" i="7"/>
  <c r="D29" i="7"/>
  <c r="J17" i="7"/>
  <c r="N7" i="7"/>
  <c r="M7" i="7"/>
  <c r="L7" i="7"/>
  <c r="C7" i="7"/>
  <c r="O318" i="4"/>
  <c r="O165" i="4"/>
  <c r="O108" i="4"/>
  <c r="O97" i="4"/>
  <c r="O96" i="4"/>
  <c r="O14" i="4"/>
  <c r="O10" i="4"/>
  <c r="L481" i="4" l="1"/>
  <c r="M481" i="4"/>
  <c r="L432" i="4"/>
  <c r="M432" i="4"/>
  <c r="N481" i="4"/>
  <c r="N432" i="4"/>
  <c r="M433" i="4" l="1"/>
  <c r="N10" i="4"/>
  <c r="N14" i="4"/>
  <c r="N15" i="4"/>
  <c r="M10" i="4"/>
  <c r="M14" i="4"/>
  <c r="N318" i="4"/>
  <c r="M165" i="4"/>
  <c r="N165" i="4"/>
  <c r="N96" i="4"/>
  <c r="N97" i="4"/>
  <c r="M97" i="4"/>
  <c r="M96" i="4"/>
  <c r="L78" i="4"/>
  <c r="M78" i="4"/>
  <c r="L79" i="4"/>
  <c r="M79" i="4"/>
  <c r="K79" i="4"/>
  <c r="K78" i="4"/>
  <c r="N400" i="4"/>
  <c r="M400" i="4"/>
  <c r="L400" i="4"/>
  <c r="M318" i="4"/>
  <c r="M64" i="4"/>
  <c r="M65" i="4"/>
  <c r="M54" i="4"/>
  <c r="J481" i="4" l="1"/>
  <c r="I432" i="4"/>
  <c r="J432" i="4"/>
  <c r="L10" i="4"/>
  <c r="K10" i="4"/>
  <c r="J10" i="4"/>
  <c r="J410" i="4"/>
  <c r="K120" i="4"/>
  <c r="L318" i="4" l="1"/>
  <c r="K318" i="4"/>
  <c r="J318" i="4"/>
  <c r="L165" i="4" l="1"/>
  <c r="I165" i="4"/>
  <c r="F165" i="4"/>
  <c r="E165" i="4"/>
  <c r="D165" i="4"/>
  <c r="H165" i="4"/>
  <c r="G165" i="4"/>
  <c r="K165" i="4"/>
  <c r="J165" i="4"/>
  <c r="K71" i="4"/>
  <c r="L70" i="4"/>
  <c r="K70" i="4"/>
  <c r="L65" i="4"/>
  <c r="K65" i="4"/>
  <c r="L64" i="4"/>
  <c r="K64" i="4"/>
  <c r="L60" i="4"/>
  <c r="K60" i="4"/>
  <c r="L56" i="4"/>
  <c r="K56" i="4"/>
  <c r="L55" i="4"/>
  <c r="K55" i="4"/>
  <c r="L54" i="4"/>
  <c r="K54" i="4"/>
  <c r="K21" i="4"/>
  <c r="K20" i="4"/>
  <c r="J38" i="4"/>
  <c r="J3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2" i="4"/>
  <c r="J22" i="4"/>
  <c r="H481" i="4" l="1"/>
  <c r="H432" i="4"/>
  <c r="G432" i="4"/>
  <c r="G481" i="4"/>
  <c r="F481" i="4" l="1"/>
  <c r="F431" i="4"/>
  <c r="F432" i="4"/>
  <c r="I10" i="4"/>
  <c r="H10" i="4"/>
  <c r="G10" i="4"/>
  <c r="I318" i="4"/>
  <c r="H318" i="4"/>
  <c r="G318" i="4" l="1"/>
  <c r="F318" i="4" l="1"/>
  <c r="E318" i="4"/>
  <c r="D318" i="4"/>
  <c r="D16" i="4"/>
  <c r="D14" i="4"/>
  <c r="F10" i="4"/>
  <c r="E10" i="4"/>
  <c r="D6" i="4"/>
  <c r="E432" i="4" l="1"/>
  <c r="E481" i="4"/>
  <c r="D432" i="4" l="1"/>
  <c r="E431" i="4" l="1"/>
  <c r="D481" i="4" l="1"/>
  <c r="D431" i="4"/>
  <c r="D422" i="4"/>
  <c r="D433" i="4"/>
  <c r="C481" i="4"/>
  <c r="C432" i="4"/>
  <c r="C400" i="4" l="1"/>
  <c r="E422" i="4" l="1"/>
</calcChain>
</file>

<file path=xl/comments1.xml><?xml version="1.0" encoding="utf-8"?>
<comments xmlns="http://schemas.openxmlformats.org/spreadsheetml/2006/main">
  <authors>
    <author>Author</author>
  </authors>
  <commentList>
    <comment ref="E7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untuk bln apa?</t>
        </r>
      </text>
    </comment>
    <comment ref="D5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bulan?</t>
        </r>
      </text>
    </comment>
    <comment ref="D51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bulan apa??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12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bulan?</t>
        </r>
      </text>
    </comment>
    <comment ref="D12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bulan apa??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D1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bulan?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bulan apa??</t>
        </r>
      </text>
    </comment>
  </commentList>
</comments>
</file>

<file path=xl/sharedStrings.xml><?xml version="1.0" encoding="utf-8"?>
<sst xmlns="http://schemas.openxmlformats.org/spreadsheetml/2006/main" count="1213" uniqueCount="337">
  <si>
    <t>BADAN AMIL ZAKAT NASIONAL (BAZNAS) KOTA MADIUN</t>
  </si>
  <si>
    <t>NO</t>
  </si>
  <si>
    <t>INSTANSI/SEKOLAH</t>
  </si>
  <si>
    <t>SETORAN</t>
  </si>
  <si>
    <t>JAN</t>
  </si>
  <si>
    <t>PEB</t>
  </si>
  <si>
    <t>MAR</t>
  </si>
  <si>
    <t>APR</t>
  </si>
  <si>
    <t>MEI</t>
  </si>
  <si>
    <t>JUNI</t>
  </si>
  <si>
    <t>JULI</t>
  </si>
  <si>
    <t>AGUST</t>
  </si>
  <si>
    <t>SEPT</t>
  </si>
  <si>
    <t>OKT</t>
  </si>
  <si>
    <t>NOP</t>
  </si>
  <si>
    <t>Zakat Maal</t>
  </si>
  <si>
    <t>Infaq</t>
  </si>
  <si>
    <t>Sekretariat DPRD</t>
  </si>
  <si>
    <t>Inspektorat</t>
  </si>
  <si>
    <t>Dinas Pendidikan</t>
  </si>
  <si>
    <t>Dinas Kebudayaan, Pariwisata, Kepemudaan &amp; Olahraga</t>
  </si>
  <si>
    <t>Dinas Sosial, Pemberdayaan Perempuan &amp; Perlindungan Anak</t>
  </si>
  <si>
    <t>Dinas Perdagangan</t>
  </si>
  <si>
    <t>Dinas Komunikasi &amp; Informatika</t>
  </si>
  <si>
    <t>Dinas Perhubungan</t>
  </si>
  <si>
    <t>Dinas Pertanian &amp; Ketahanan Pangan</t>
  </si>
  <si>
    <t>Dinas Lingkungan Hidup</t>
  </si>
  <si>
    <t>Dinas Perpustakaan &amp; Kearsipan</t>
  </si>
  <si>
    <t>Badan Pendapatan Daerah</t>
  </si>
  <si>
    <t>Badan Kesatuan Bangsa &amp; Politik</t>
  </si>
  <si>
    <t>Badan Penanggulangan Bencana Daerah</t>
  </si>
  <si>
    <t>RSUD</t>
  </si>
  <si>
    <t>Kec. Kartoharjo</t>
  </si>
  <si>
    <t>Kec. Manguharjo</t>
  </si>
  <si>
    <t>Kec. Taman</t>
  </si>
  <si>
    <t>Pengadilan Agama</t>
  </si>
  <si>
    <t>Pengadilan Negeri</t>
  </si>
  <si>
    <t>Kejaksaan Negeri</t>
  </si>
  <si>
    <t>LP Klas 1 Madiun</t>
  </si>
  <si>
    <t>PKPRI</t>
  </si>
  <si>
    <t>Pusdikbang SDM Perhutani</t>
  </si>
  <si>
    <t>PT. Pos Indonesia</t>
  </si>
  <si>
    <t>Badan Pertanahan</t>
  </si>
  <si>
    <t>Kantor Bea &amp; Cukai</t>
  </si>
  <si>
    <t>BPS</t>
  </si>
  <si>
    <t>Sekretariat KPU</t>
  </si>
  <si>
    <t>SMAN 1 Madiun</t>
  </si>
  <si>
    <t>Gerbusholeh</t>
  </si>
  <si>
    <t>SMAN 2 Madiun</t>
  </si>
  <si>
    <t>SMAN 3 Madiun</t>
  </si>
  <si>
    <t>SMAN 4 Madiun</t>
  </si>
  <si>
    <t>SMAN 5 Madiun</t>
  </si>
  <si>
    <t>SMAN 6 Madiun</t>
  </si>
  <si>
    <t>SMA Cokroaminoto</t>
  </si>
  <si>
    <t>SMA Taman Madya</t>
  </si>
  <si>
    <t>SMA PSM</t>
  </si>
  <si>
    <t>SMKN 1 Madiun</t>
  </si>
  <si>
    <t>SMKN 2 Madiun</t>
  </si>
  <si>
    <t>SMKN 3 Madiun</t>
  </si>
  <si>
    <t>SMKN 4 Madiun</t>
  </si>
  <si>
    <t>SMKN 5 Madiun</t>
  </si>
  <si>
    <t>SMK PGRI 1</t>
  </si>
  <si>
    <t>SMK YP 17-1</t>
  </si>
  <si>
    <t>SMK Taman Siswa 1</t>
  </si>
  <si>
    <t>SMK Taman Siswa 2</t>
  </si>
  <si>
    <t>SMK Sore</t>
  </si>
  <si>
    <t>SMK Industri</t>
  </si>
  <si>
    <t>MAN 2</t>
  </si>
  <si>
    <t>SMPN 1 Madiun</t>
  </si>
  <si>
    <t>SMPN 2 Madiun</t>
  </si>
  <si>
    <t>SMPN 3 Madiun</t>
  </si>
  <si>
    <t>SMPN 4 Madiun</t>
  </si>
  <si>
    <t>SMPN 5 Madiun</t>
  </si>
  <si>
    <t>SMPN 6 Madiun</t>
  </si>
  <si>
    <t>SMPN 7 Madiun</t>
  </si>
  <si>
    <t>SMPN 8 Madiun</t>
  </si>
  <si>
    <t>SMPN 9 Madiun</t>
  </si>
  <si>
    <t>SMPN 10 Madiun</t>
  </si>
  <si>
    <t>SMPN 11 Madiun</t>
  </si>
  <si>
    <t>SMPN 12 Madiun</t>
  </si>
  <si>
    <t>SMPN 13 Madiun</t>
  </si>
  <si>
    <t>SMPN 14 Madiun</t>
  </si>
  <si>
    <t>SMP PSM</t>
  </si>
  <si>
    <t>SDN Manguharjo</t>
  </si>
  <si>
    <t>SDN 01 Namb. Lor</t>
  </si>
  <si>
    <t>SDN 02 Namb. Lor</t>
  </si>
  <si>
    <t>SDN 01 Madiun Lor</t>
  </si>
  <si>
    <t>SDN 02 Madiun Lor</t>
  </si>
  <si>
    <t>SDN 03 Madiun Lor</t>
  </si>
  <si>
    <t>SDN 04 Madiun Lor</t>
  </si>
  <si>
    <t>SDN 05 Madiun Lor</t>
  </si>
  <si>
    <t>SDN 01 Winongo</t>
  </si>
  <si>
    <t>SDN 02 Winongo</t>
  </si>
  <si>
    <t>SDN 01 Pangongangan</t>
  </si>
  <si>
    <t>SDN 02 Pangongangan</t>
  </si>
  <si>
    <t>SDN Patihan</t>
  </si>
  <si>
    <t>SDN 01 Namb. Kidul</t>
  </si>
  <si>
    <t>SDN 02 Namb. Kidul</t>
  </si>
  <si>
    <t>SDN 03 Namb. Kidul</t>
  </si>
  <si>
    <t>SDN 04 Namb. Kidul</t>
  </si>
  <si>
    <t>SDN Sogaten</t>
  </si>
  <si>
    <t>SDN Ngegong</t>
  </si>
  <si>
    <t>SDN 01 Kartoharjo</t>
  </si>
  <si>
    <t>SDN 02 Kartoharjo</t>
  </si>
  <si>
    <t>SDN 03 Kartoharjo</t>
  </si>
  <si>
    <t>SDN 01 Klegen</t>
  </si>
  <si>
    <t>SDN 02 Klegen</t>
  </si>
  <si>
    <t>SDN 03 Klegen</t>
  </si>
  <si>
    <t>SDN 04 Klegen</t>
  </si>
  <si>
    <t>SDN Oro Oro Ombo</t>
  </si>
  <si>
    <t>SDN 01 Rejomulyo</t>
  </si>
  <si>
    <t>SDN 02 Rejomulyo</t>
  </si>
  <si>
    <t>SDN Sukosari</t>
  </si>
  <si>
    <t>SDN 01 Kanigoro</t>
  </si>
  <si>
    <t>SDN 02 Kanigoro</t>
  </si>
  <si>
    <t>SDN 03 Kanigoro</t>
  </si>
  <si>
    <t>SDN Pilangbango</t>
  </si>
  <si>
    <t>SDN 01 Tawangrejo</t>
  </si>
  <si>
    <t>SDN 02 Tawangrejo</t>
  </si>
  <si>
    <t>SDN Kelun</t>
  </si>
  <si>
    <t>SDN 01 Taman</t>
  </si>
  <si>
    <t>SDN 02 Taman</t>
  </si>
  <si>
    <t>SDN 03 Taman</t>
  </si>
  <si>
    <t>SDN 01 Pandean</t>
  </si>
  <si>
    <t>SDN 02 Pandean</t>
  </si>
  <si>
    <t>SDN Banjarejo</t>
  </si>
  <si>
    <t>SDN 01 Mojorejo</t>
  </si>
  <si>
    <t>SDN 02 Mojorejo</t>
  </si>
  <si>
    <t>SDN 01 Manisrejo</t>
  </si>
  <si>
    <t>SDN 02 Manisrejo</t>
  </si>
  <si>
    <t>SDN 03 Manisrejo</t>
  </si>
  <si>
    <t>SDN 04 Manisrejo</t>
  </si>
  <si>
    <t>SDN 01 Demangan</t>
  </si>
  <si>
    <t>SDN 02 Demangan</t>
  </si>
  <si>
    <t>SDN 01 Josenan</t>
  </si>
  <si>
    <t>SDN 02 Josenan</t>
  </si>
  <si>
    <t>SDN 03 Josenan</t>
  </si>
  <si>
    <t>SDN Kejuron</t>
  </si>
  <si>
    <t>SDN Kuncen</t>
  </si>
  <si>
    <t>SDI Al Husna</t>
  </si>
  <si>
    <t>DAFTAR PENERIMAAN ZIS DARI DERMAWAN MUSLIM</t>
  </si>
  <si>
    <t>NO.</t>
  </si>
  <si>
    <t>NAMA MUZAKKI</t>
  </si>
  <si>
    <t>JANUARI</t>
  </si>
  <si>
    <t>PEBRUARI</t>
  </si>
  <si>
    <t>MARET</t>
  </si>
  <si>
    <t>APRIL</t>
  </si>
  <si>
    <t xml:space="preserve">JULI </t>
  </si>
  <si>
    <t>AGUSTUS</t>
  </si>
  <si>
    <t>SEPTEMBER</t>
  </si>
  <si>
    <t>OKTOBER</t>
  </si>
  <si>
    <t>NOPEMBER</t>
  </si>
  <si>
    <t>DESEMBER</t>
  </si>
  <si>
    <t>MUNFIQ / MUSHODIQ</t>
  </si>
  <si>
    <t>ZAKAT MAAL</t>
  </si>
  <si>
    <t>Ny. Sri Kustarwiyati, S.Pd. Guru  SMPN 13 Madiun</t>
  </si>
  <si>
    <t>B.</t>
  </si>
  <si>
    <t>INFAQ/SHODAQOH</t>
  </si>
  <si>
    <t>DAFTAR PENERIMAAN ZAKAT, INFAQ DAN SHODAQOH</t>
  </si>
  <si>
    <t>GERAKAN GURU TELADAN</t>
  </si>
  <si>
    <t>UNIT KERJA</t>
  </si>
  <si>
    <t>TRI WULAN</t>
  </si>
  <si>
    <t xml:space="preserve">I </t>
  </si>
  <si>
    <t>II</t>
  </si>
  <si>
    <t>A. KKG PAI SD KECAMATAN TAMAN</t>
  </si>
  <si>
    <t>Jinem, S.PdI</t>
  </si>
  <si>
    <t>Siti Kholimah, S.PdI</t>
  </si>
  <si>
    <t>Siti Mariyah, S.PdI</t>
  </si>
  <si>
    <t>Agus Hanifah, S.PdI</t>
  </si>
  <si>
    <t>Elly Inayah</t>
  </si>
  <si>
    <t>SD Muhammadiyah</t>
  </si>
  <si>
    <t>Lina Mariana, S.PdI</t>
  </si>
  <si>
    <t>Ali Sugi Mulyati, S.PdI</t>
  </si>
  <si>
    <t>B. KKG PAI SD KECAMATAN MANGUHARJO</t>
  </si>
  <si>
    <t>Prapti Romlah, S.PdI</t>
  </si>
  <si>
    <t>Sudjiati, S.Pd.I</t>
  </si>
  <si>
    <t>Kartini, S.PdI</t>
  </si>
  <si>
    <t>Hartono, S.PdI</t>
  </si>
  <si>
    <t>SDN 05 Namb. Lor</t>
  </si>
  <si>
    <t>Insringatin, S.PdI</t>
  </si>
  <si>
    <t>Nurwati, S.PdI</t>
  </si>
  <si>
    <t>Sunarti, S.PdI</t>
  </si>
  <si>
    <t>Hj. Sumarni, S.PdI</t>
  </si>
  <si>
    <t>Umi Syarifah, S.PdI</t>
  </si>
  <si>
    <t>Dra. Nur Rohmah</t>
  </si>
  <si>
    <t>Sriyaten, S.PdI</t>
  </si>
  <si>
    <t>Drs. H. Suprayitno</t>
  </si>
  <si>
    <t>Khoirul Anwar, S.PdI</t>
  </si>
  <si>
    <t>Drs. Sunyata</t>
  </si>
  <si>
    <t>Drs. Sugeng, M.Si.</t>
  </si>
  <si>
    <t>Drs. Mahfudz Effendi</t>
  </si>
  <si>
    <t>Muh. Edi Wiyono, S.PdI</t>
  </si>
  <si>
    <t>Mulyono, S.Ag.</t>
  </si>
  <si>
    <t>Dra. Pudji Astuti</t>
  </si>
  <si>
    <t>Musriyanto Mustaqim, S.Ag</t>
  </si>
  <si>
    <t>Karmanto, S.Ag</t>
  </si>
  <si>
    <t>SMK Penb. Antariksa</t>
  </si>
  <si>
    <t>Zaenal A, S.Ag</t>
  </si>
  <si>
    <t>Gatut Cahyono, S.PdI</t>
  </si>
  <si>
    <t>Mu'alim Abadi, S.Ag</t>
  </si>
  <si>
    <t>Pujiono MS S.Ag.</t>
  </si>
  <si>
    <t>A.</t>
  </si>
  <si>
    <t xml:space="preserve">SMK Kesehatan Aditapa </t>
  </si>
  <si>
    <t>UPZ Masjid Hijratul Huda Kelun</t>
  </si>
  <si>
    <t>UPZ Masjid Al Fatah Sukosari</t>
  </si>
  <si>
    <t>UPZ Masjid Firdaus Kel. Kuncen</t>
  </si>
  <si>
    <t>UPZ Masjid Al Muhajirin Sukosari</t>
  </si>
  <si>
    <t>Majelis Ta`lim Miftahul Jannah Kel. Oro Oro Ombo</t>
  </si>
  <si>
    <t>UPZ Masjid Agung Baitul Hakim Kota Madiun</t>
  </si>
  <si>
    <t>UPZ Masjid Masjid Baitul Amal Josenan</t>
  </si>
  <si>
    <t>UPZ Masjid Baitussilaturrohim Banjarejo</t>
  </si>
  <si>
    <t>UPZ Masjid Al Hikmah Oro Oro Ombo</t>
  </si>
  <si>
    <t>Wahyu Sriningsih ( Bagian Hukum )</t>
  </si>
  <si>
    <t>Ika Puspitaria, SH. (Bag. Hukum)</t>
  </si>
  <si>
    <t>Riska Purbasari, SH.  (Bag. Hukum)</t>
  </si>
  <si>
    <t>Ely Woro (Bag.Adm. Pemerintahan Umum)</t>
  </si>
  <si>
    <t>Dandung (Bagian Umum)</t>
  </si>
  <si>
    <t>Dodi Setiawan (Perum Widodo Kencono Indah II Blok C9 Pandean)</t>
  </si>
  <si>
    <t>Eva (Perum Widodo Kencono Indah II Blok C9 Pandean)</t>
  </si>
  <si>
    <t>Drs. H. Nur Ramelan</t>
  </si>
  <si>
    <t>Warga RT 34/11 JL. Pesanggrahan Kel. Taman</t>
  </si>
  <si>
    <t>Warga RT 23/7 JL. Salak</t>
  </si>
  <si>
    <t>Sri Susilah Nur Hayati (Jl. Pesanggrahan 8 Mojorejo)</t>
  </si>
  <si>
    <t>Zawawi (JL. Terto Tejo Kel. Mojorejo)</t>
  </si>
  <si>
    <t>Ika Dhianawati, SH. MH. (Pengadilan Negeri)</t>
  </si>
  <si>
    <t>Wuryanti, SH. MH. (Pengadilan Negeri)</t>
  </si>
  <si>
    <t>Peni (Jl. Dwijaya Gg. IX No.12 Madiun)</t>
  </si>
  <si>
    <t>Seto Panji Kiswanto (Transfer Bank Jatim)</t>
  </si>
  <si>
    <t>BAZNAS Propinsi Jawa Timur</t>
  </si>
  <si>
    <t>Suprapto (Jl. Ploso No. 58 Kel. Oro-oro Ombo)</t>
  </si>
  <si>
    <t>Bekti Patria (Jl. Ploso No. 58 Kel. Oro-oro Ombo)</t>
  </si>
  <si>
    <t>Tumi (Jl. Ploso No. 58 Kel. Oro-oro Ombo)</t>
  </si>
  <si>
    <t>Rudy Dewanto (Hercules No. J5 Klegen)</t>
  </si>
  <si>
    <t>Pritaliana (Hercules No. J5 Klegen)</t>
  </si>
  <si>
    <t>Inda Raya AMS, SE, MIB (Wakil Walikota Madiun)</t>
  </si>
  <si>
    <t>H. Eddie Sanyoto, S.Sos. (BAZNAS Kota Madiun)</t>
  </si>
  <si>
    <t>Drs. Santoso (BAZNAS Kota Madiun)</t>
  </si>
  <si>
    <t>Drs.H.M. Iskandar, M.Pd.I (BAZNAS Kota Madiun)</t>
  </si>
  <si>
    <t>H. M. Dahlan, SH (BAZNAS Kota Madiun )</t>
  </si>
  <si>
    <t>H. Sukamto, SH.M.Hum.</t>
  </si>
  <si>
    <t>Sunaryo, A.Ma (BAZNAS Kota Madiun)</t>
  </si>
  <si>
    <t>Sholatin (BAZNAS Kota Madiun)</t>
  </si>
  <si>
    <t>Alisofa (BAZNAS Kota Madiun)</t>
  </si>
  <si>
    <t>Nina Hartatik (Bagian Umum)</t>
  </si>
  <si>
    <t>Purheny Ridhowati (Bagian Umum)</t>
  </si>
  <si>
    <t>Sunari (Mojorejo)</t>
  </si>
  <si>
    <t>Amna Ananti R (BAZNAS Kota Madiun )</t>
  </si>
  <si>
    <t>Winarti (BAZNAS Kota Madiun )</t>
  </si>
  <si>
    <t>Arif Budiaji (BAZNAS Kota Madiun )</t>
  </si>
  <si>
    <t>Kayla Grista Permata</t>
  </si>
  <si>
    <t>Erlangga Akbar Abiyasa</t>
  </si>
  <si>
    <t>Suci Agus (Jl. Gambir Sawit 14 RW 5 Sogaten)</t>
  </si>
  <si>
    <t>Komsun Samsudin (Dadugi Printing)</t>
  </si>
  <si>
    <t>Tri Kuat Wibowo (RM Sinar Baru Jl. D.I Panjaitan 32)</t>
  </si>
  <si>
    <t>UPZ Masjid Jabal Rohmah Madiun Lor</t>
  </si>
  <si>
    <t>Perumda Air Minum Tirta Taman Sari</t>
  </si>
  <si>
    <t>Perumda BPR. Bank Daerah</t>
  </si>
  <si>
    <t>Perumda Aneka Usaha</t>
  </si>
  <si>
    <t>Santoso Arifin (Jl. Gambir Sawit Selatan Sogaten)</t>
  </si>
  <si>
    <t>Boedi Sampurno (Oro Oro Ombo)</t>
  </si>
  <si>
    <t>Setya Budi (Jl. Ngebong Banjarejo)</t>
  </si>
  <si>
    <t>Hamba Allah (Transfer)</t>
  </si>
  <si>
    <t>DAFTAR PENERIMAAN ZIS DARI UPZ MASJID DAN MAJELIS TAKLIM PM RAHLIA</t>
  </si>
  <si>
    <t>NAMA UPZ MASJID /</t>
  </si>
  <si>
    <t>MAJELIS TAKLIM PM RAHLIA</t>
  </si>
  <si>
    <t>Suhartono (Madiun)</t>
  </si>
  <si>
    <t xml:space="preserve"> </t>
  </si>
  <si>
    <t>Bp. Yanto dan Bu Yanti (Jl. Ciliwung Gg,II Taman)</t>
  </si>
  <si>
    <t>Dadik (Madiun)</t>
  </si>
  <si>
    <t>Mujilah (Madiun)</t>
  </si>
  <si>
    <t>Yanti Komalawati (Pacitan)</t>
  </si>
  <si>
    <t>Heri Purwantoro (Jl. Bumi Indah No. 31 Kelun)</t>
  </si>
  <si>
    <t>Tifa Merita I (Kejaksaan Negeri Madiun)</t>
  </si>
  <si>
    <t xml:space="preserve"> Raffa Khairy Tsaqif (Kejaksaan Negeri Madiun)</t>
  </si>
  <si>
    <t>Aisyah Zakiyyah Hasanah (Kejaksaan Negeri Madiun)</t>
  </si>
  <si>
    <t>Nanik (Kejaksaan Negeri Madiun)</t>
  </si>
  <si>
    <t>Sigit Ahimsa (Jl. Cendrawasih No. 52 Madiun)</t>
  </si>
  <si>
    <t xml:space="preserve">Hamba Allah </t>
  </si>
  <si>
    <t>Mardi (Grosir Sembako Dsn Bener Ds. Betek Madiun)</t>
  </si>
  <si>
    <t>Kantin Pemkot Madiun</t>
  </si>
  <si>
    <t>Tjahja Rediantana (Jl.Gegono Manis Gg.4 No 8 Manisrejo)</t>
  </si>
  <si>
    <t>Subandi Sadeli (JL.JANOKO 3 Madiun)</t>
  </si>
  <si>
    <t>Diah Lestari</t>
  </si>
  <si>
    <t>Plato Mirza Gulam, ST (Jl. Pesanggrahan 5 Taman)</t>
  </si>
  <si>
    <t>Aswita (Jakarta)</t>
  </si>
  <si>
    <t>SLBN Manisrejo</t>
  </si>
  <si>
    <t>UPZ Masjid Ar Rohman Taman</t>
  </si>
  <si>
    <t>UPZ Masjid Al Muhajirin Kel. Kanigoro</t>
  </si>
  <si>
    <t>Panitia Zakat Fitah Tahun 1441 H / 2020 M</t>
  </si>
  <si>
    <t>Nur Ainin, S.Pd.I (SMPN 7)</t>
  </si>
  <si>
    <t>DAFTAR PENERIMAAN ZAKAT, INFAQ/SHODAQOH DARI DINAS/KANTOR/BADAN/BAGIAN/BUMD DAN SEKOLAH</t>
  </si>
  <si>
    <t>UPZ Masjid Nur Hidayatullah Kel. Kuncen</t>
  </si>
  <si>
    <t>Ardyansyah Eka Permana (Ds. Wayut RT 33 RW 9 Jiwan Madiun)</t>
  </si>
  <si>
    <t>UPZ Masjid Al Mujahidin Kel. Klegen</t>
  </si>
  <si>
    <t>Lutfi (BPN Madiun)</t>
  </si>
  <si>
    <t>Sarno (Jl. Pilangraya RT 5 Pilangbango Madiun)</t>
  </si>
  <si>
    <t>Riski (Kel. Manguharjo)</t>
  </si>
  <si>
    <t>RR. Sri Boediarti (Jl. Pandan No. 3 Madiun)</t>
  </si>
  <si>
    <t>Fadh Rian Khoirul Achmad (Link Aja)</t>
  </si>
  <si>
    <t>Selvi Qomariyah (Link Aja)</t>
  </si>
  <si>
    <t>Ari (Transfer Bank Jatim)</t>
  </si>
  <si>
    <t>Majelis Ta`lim Sabilal Muhtadin Kel. Taman</t>
  </si>
  <si>
    <t>Cahyo (RSUD Sogaten)</t>
  </si>
  <si>
    <t>MULAI 1 JANUARI 2020 - 31 DESEMBER 2020</t>
  </si>
  <si>
    <t>Mulai tanggal 1 Januari 2020 Sampai dengan 31 Desember 2020</t>
  </si>
  <si>
    <t>Mulai tanggal 1 Januari 2020 - 31 Desember 2020</t>
  </si>
  <si>
    <t>Hj. Lely (Jl. Salak RT 23 RW 7 Taman)</t>
  </si>
  <si>
    <t>BULAN</t>
  </si>
  <si>
    <t>Siti Rofikho (Jl. Raden Wijaya No. 23 Manguharjo Madiun)</t>
  </si>
  <si>
    <t xml:space="preserve"> Suseno (Jl. Sido Makmur RT 28 RW 7 Manguharjo)</t>
  </si>
  <si>
    <t>III</t>
  </si>
  <si>
    <t>Anis Sumartini ( Bagian Perekonomian &amp; Kesra)</t>
  </si>
  <si>
    <t>IV</t>
  </si>
  <si>
    <t>SMK Gamaliel 1</t>
  </si>
  <si>
    <t>SMKS Bonaventura 1</t>
  </si>
  <si>
    <t>SMK Aditapa</t>
  </si>
  <si>
    <t>hamba</t>
  </si>
  <si>
    <t>SRI AMARTI (Jl. Mayang Kembar 24 Oro Oro Ombo)</t>
  </si>
  <si>
    <t>C. MGMP SMK KOTA MADIUN</t>
  </si>
  <si>
    <t>DES</t>
  </si>
  <si>
    <t xml:space="preserve">Kantor Kementerian Agama </t>
  </si>
  <si>
    <t>Bag. Adm. Pemerintahan Umum</t>
  </si>
  <si>
    <t>Bag. Adm. Pembangunan</t>
  </si>
  <si>
    <t>Bag. Hukum</t>
  </si>
  <si>
    <t>Bag. Organisasi</t>
  </si>
  <si>
    <t>Bag. Umum</t>
  </si>
  <si>
    <t>Bag. Adm. Perekonomian &amp; Kesejahteraan Rakyat</t>
  </si>
  <si>
    <t>Dinas Kesehatan &amp; KB</t>
  </si>
  <si>
    <t>Dinas Kependudukan &amp; Capil</t>
  </si>
  <si>
    <t>Dinas Penanaman Modal, PTSP, Koperasi &amp; UM</t>
  </si>
  <si>
    <t>Dinas Tenaga Kerja</t>
  </si>
  <si>
    <t>Dinas Pekerjaan Umum &amp; Tata Ruang</t>
  </si>
  <si>
    <t>Dinas Perumahan &amp; Kawasan Pemukiman</t>
  </si>
  <si>
    <t>Satuan Polisi Pamong Praja</t>
  </si>
  <si>
    <t>Badan Kepegawaian Daerah</t>
  </si>
  <si>
    <t>Badan Pengelolaan Keuangan &amp; Aset Daerah</t>
  </si>
  <si>
    <t>Badan Perencanaan Pembangunan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</si>
</sst>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.0_);_(* \(#,##0.0\);_(* &quot;-&quot;_);_(@_)"/>
    <numFmt numFmtId="166" formatCode="_(* #,##0_);_(* \(#,##0\);_(* &quot;-&quot;??_);_(@_)"/>
    <numFmt numFmtId="167" formatCode="#,##0.00_);\-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9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 Narrow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10"/>
      <name val="Arial Black"/>
      <family val="2"/>
    </font>
    <font>
      <sz val="10"/>
      <name val="Calibri"/>
      <family val="2"/>
      <scheme val="minor"/>
    </font>
    <font>
      <b/>
      <sz val="10"/>
      <name val="Arial Narrow"/>
      <family val="2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7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9"/>
      <name val="Arial"/>
      <family val="2"/>
    </font>
    <font>
      <sz val="9"/>
      <color indexed="8"/>
      <name val="Arial Narrow"/>
      <family val="2"/>
    </font>
    <font>
      <sz val="9"/>
      <color theme="0"/>
      <name val="Arial Narrow"/>
      <family val="2"/>
    </font>
    <font>
      <sz val="9"/>
      <color rgb="FFFF0000"/>
      <name val="Arial Narrow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Arial Narrow"/>
      <family val="2"/>
    </font>
    <font>
      <sz val="5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8">
    <xf numFmtId="0" fontId="0" fillId="0" borderId="0" xfId="0"/>
    <xf numFmtId="0" fontId="4" fillId="0" borderId="0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3" fillId="3" borderId="0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Continuous"/>
    </xf>
    <xf numFmtId="0" fontId="4" fillId="3" borderId="0" xfId="0" applyFont="1" applyFill="1" applyBorder="1" applyAlignment="1">
      <alignment horizontal="centerContinuous"/>
    </xf>
    <xf numFmtId="0" fontId="5" fillId="0" borderId="2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41" fontId="2" fillId="0" borderId="7" xfId="1" applyFont="1" applyBorder="1" applyAlignment="1">
      <alignment horizontal="left" vertical="center"/>
    </xf>
    <xf numFmtId="0" fontId="4" fillId="0" borderId="9" xfId="0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/>
    </xf>
    <xf numFmtId="41" fontId="4" fillId="0" borderId="0" xfId="1" applyFont="1" applyBorder="1" applyAlignment="1">
      <alignment vertical="center"/>
    </xf>
    <xf numFmtId="41" fontId="4" fillId="0" borderId="0" xfId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41" fontId="4" fillId="0" borderId="1" xfId="1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41" fontId="11" fillId="0" borderId="0" xfId="1" applyFont="1" applyBorder="1" applyAlignment="1">
      <alignment horizontal="left" vertical="center"/>
    </xf>
    <xf numFmtId="41" fontId="11" fillId="0" borderId="1" xfId="1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5" fillId="0" borderId="0" xfId="0" applyFont="1"/>
    <xf numFmtId="0" fontId="16" fillId="0" borderId="1" xfId="0" applyFont="1" applyBorder="1" applyAlignment="1">
      <alignment horizontal="center" vertical="center"/>
    </xf>
    <xf numFmtId="41" fontId="17" fillId="0" borderId="0" xfId="1" applyFont="1"/>
    <xf numFmtId="41" fontId="15" fillId="0" borderId="0" xfId="1" applyFont="1"/>
    <xf numFmtId="41" fontId="2" fillId="0" borderId="1" xfId="1" applyFont="1" applyBorder="1" applyAlignment="1">
      <alignment horizontal="left" vertical="center"/>
    </xf>
    <xf numFmtId="41" fontId="2" fillId="0" borderId="4" xfId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41" fontId="2" fillId="0" borderId="7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1" fontId="2" fillId="0" borderId="11" xfId="1" applyFont="1" applyBorder="1" applyAlignment="1">
      <alignment horizontal="left" vertical="center"/>
    </xf>
    <xf numFmtId="41" fontId="2" fillId="0" borderId="9" xfId="1" applyFont="1" applyBorder="1" applyAlignment="1">
      <alignment horizontal="left" vertical="center"/>
    </xf>
    <xf numFmtId="41" fontId="2" fillId="3" borderId="7" xfId="1" applyFont="1" applyFill="1" applyBorder="1" applyAlignment="1">
      <alignment horizontal="left" vertical="center"/>
    </xf>
    <xf numFmtId="0" fontId="15" fillId="3" borderId="0" xfId="0" applyFont="1" applyFill="1"/>
    <xf numFmtId="43" fontId="2" fillId="0" borderId="7" xfId="2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41" fontId="2" fillId="3" borderId="11" xfId="1" applyFont="1" applyFill="1" applyBorder="1" applyAlignment="1">
      <alignment horizontal="left" vertical="center"/>
    </xf>
    <xf numFmtId="41" fontId="2" fillId="0" borderId="7" xfId="1" applyFont="1" applyFill="1" applyBorder="1" applyAlignment="1">
      <alignment horizontal="left" vertical="center"/>
    </xf>
    <xf numFmtId="41" fontId="2" fillId="0" borderId="9" xfId="1" applyFont="1" applyBorder="1" applyAlignment="1">
      <alignment vertical="center"/>
    </xf>
    <xf numFmtId="43" fontId="2" fillId="0" borderId="1" xfId="2" applyFont="1" applyBorder="1" applyAlignment="1">
      <alignment horizontal="left" vertical="center"/>
    </xf>
    <xf numFmtId="41" fontId="2" fillId="0" borderId="14" xfId="1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41" fontId="2" fillId="0" borderId="11" xfId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6" fillId="3" borderId="13" xfId="0" applyFont="1" applyFill="1" applyBorder="1" applyAlignment="1">
      <alignment vertical="center"/>
    </xf>
    <xf numFmtId="41" fontId="2" fillId="3" borderId="1" xfId="1" applyFont="1" applyFill="1" applyBorder="1" applyAlignment="1">
      <alignment vertical="center"/>
    </xf>
    <xf numFmtId="41" fontId="2" fillId="3" borderId="1" xfId="1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41" fontId="2" fillId="3" borderId="7" xfId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16" fillId="0" borderId="6" xfId="0" applyFont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41" fontId="19" fillId="0" borderId="0" xfId="1" applyFont="1"/>
    <xf numFmtId="41" fontId="18" fillId="0" borderId="0" xfId="1" applyFont="1"/>
    <xf numFmtId="164" fontId="20" fillId="0" borderId="1" xfId="1" applyNumberFormat="1" applyFont="1" applyBorder="1" applyAlignment="1">
      <alignment horizontal="right"/>
    </xf>
    <xf numFmtId="0" fontId="19" fillId="0" borderId="0" xfId="0" applyFont="1"/>
    <xf numFmtId="0" fontId="21" fillId="0" borderId="1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41" fontId="3" fillId="0" borderId="1" xfId="1" applyFont="1" applyBorder="1" applyAlignment="1">
      <alignment horizontal="right"/>
    </xf>
    <xf numFmtId="41" fontId="3" fillId="3" borderId="1" xfId="1" applyFont="1" applyFill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3" borderId="1" xfId="1" applyFont="1" applyFill="1" applyBorder="1" applyAlignment="1">
      <alignment horizontal="center" vertical="center"/>
    </xf>
    <xf numFmtId="41" fontId="22" fillId="0" borderId="1" xfId="1" applyFont="1" applyBorder="1" applyAlignment="1">
      <alignment horizontal="right"/>
    </xf>
    <xf numFmtId="41" fontId="22" fillId="0" borderId="1" xfId="1" applyFont="1" applyBorder="1" applyAlignment="1">
      <alignment vertical="center"/>
    </xf>
    <xf numFmtId="41" fontId="22" fillId="3" borderId="1" xfId="1" applyFont="1" applyFill="1" applyBorder="1" applyAlignment="1">
      <alignment horizontal="right"/>
    </xf>
    <xf numFmtId="41" fontId="22" fillId="3" borderId="1" xfId="0" applyNumberFormat="1" applyFont="1" applyFill="1" applyBorder="1" applyAlignment="1">
      <alignment horizontal="right"/>
    </xf>
    <xf numFmtId="41" fontId="22" fillId="0" borderId="0" xfId="1" applyFont="1"/>
    <xf numFmtId="41" fontId="22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41" fontId="22" fillId="0" borderId="1" xfId="1" applyNumberFormat="1" applyFont="1" applyBorder="1" applyAlignment="1">
      <alignment horizontal="center" vertical="center"/>
    </xf>
    <xf numFmtId="41" fontId="22" fillId="0" borderId="1" xfId="1" applyNumberFormat="1" applyFont="1" applyBorder="1" applyAlignment="1">
      <alignment horizontal="right"/>
    </xf>
    <xf numFmtId="167" fontId="22" fillId="0" borderId="1" xfId="0" applyNumberFormat="1" applyFont="1" applyBorder="1" applyAlignment="1">
      <alignment horizontal="center" vertical="center"/>
    </xf>
    <xf numFmtId="166" fontId="22" fillId="0" borderId="1" xfId="2" applyNumberFormat="1" applyFont="1" applyBorder="1" applyAlignment="1">
      <alignment horizontal="left" vertical="center"/>
    </xf>
    <xf numFmtId="41" fontId="22" fillId="0" borderId="1" xfId="1" applyFont="1" applyBorder="1" applyAlignment="1">
      <alignment horizontal="center" vertical="center"/>
    </xf>
    <xf numFmtId="41" fontId="22" fillId="0" borderId="1" xfId="1" applyFont="1" applyBorder="1" applyAlignment="1">
      <alignment horizontal="left" vertical="center"/>
    </xf>
    <xf numFmtId="3" fontId="22" fillId="3" borderId="1" xfId="0" applyNumberFormat="1" applyFont="1" applyFill="1" applyBorder="1" applyAlignment="1">
      <alignment horizontal="right"/>
    </xf>
    <xf numFmtId="41" fontId="22" fillId="0" borderId="1" xfId="0" applyNumberFormat="1" applyFont="1" applyBorder="1" applyAlignment="1">
      <alignment horizontal="center" vertical="center"/>
    </xf>
    <xf numFmtId="165" fontId="22" fillId="0" borderId="1" xfId="1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7" fillId="0" borderId="0" xfId="0" applyFont="1" applyAlignment="1">
      <alignment horizontal="centerContinuous"/>
    </xf>
    <xf numFmtId="0" fontId="7" fillId="2" borderId="0" xfId="0" applyFont="1" applyFill="1" applyAlignment="1">
      <alignment horizontal="centerContinuous"/>
    </xf>
    <xf numFmtId="0" fontId="7" fillId="3" borderId="0" xfId="0" applyFont="1" applyFill="1" applyAlignment="1"/>
    <xf numFmtId="0" fontId="23" fillId="0" borderId="2" xfId="0" applyFont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2" borderId="8" xfId="0" applyFont="1" applyFill="1" applyBorder="1" applyAlignment="1">
      <alignment vertical="center"/>
    </xf>
    <xf numFmtId="41" fontId="3" fillId="2" borderId="8" xfId="0" applyNumberFormat="1" applyFont="1" applyFill="1" applyBorder="1" applyAlignment="1">
      <alignment horizontal="center" vertical="center"/>
    </xf>
    <xf numFmtId="41" fontId="3" fillId="2" borderId="1" xfId="0" applyNumberFormat="1" applyFont="1" applyFill="1" applyBorder="1" applyAlignment="1">
      <alignment vertical="center"/>
    </xf>
    <xf numFmtId="41" fontId="3" fillId="2" borderId="1" xfId="0" applyNumberFormat="1" applyFont="1" applyFill="1" applyBorder="1" applyAlignment="1">
      <alignment horizontal="center" vertical="center"/>
    </xf>
    <xf numFmtId="41" fontId="3" fillId="3" borderId="1" xfId="0" applyNumberFormat="1" applyFont="1" applyFill="1" applyBorder="1" applyAlignment="1">
      <alignment vertical="center"/>
    </xf>
    <xf numFmtId="41" fontId="3" fillId="2" borderId="8" xfId="0" applyNumberFormat="1" applyFont="1" applyFill="1" applyBorder="1" applyAlignment="1">
      <alignment vertical="center"/>
    </xf>
    <xf numFmtId="41" fontId="3" fillId="0" borderId="1" xfId="0" applyNumberFormat="1" applyFont="1" applyBorder="1" applyAlignment="1">
      <alignment horizontal="center" vertical="center"/>
    </xf>
    <xf numFmtId="41" fontId="3" fillId="2" borderId="2" xfId="0" applyNumberFormat="1" applyFont="1" applyFill="1" applyBorder="1" applyAlignment="1">
      <alignment vertical="center"/>
    </xf>
    <xf numFmtId="41" fontId="3" fillId="3" borderId="10" xfId="0" applyNumberFormat="1" applyFont="1" applyFill="1" applyBorder="1" applyAlignment="1">
      <alignment vertical="center"/>
    </xf>
    <xf numFmtId="41" fontId="7" fillId="3" borderId="1" xfId="0" applyNumberFormat="1" applyFont="1" applyFill="1" applyBorder="1" applyAlignment="1">
      <alignment vertical="center"/>
    </xf>
    <xf numFmtId="41" fontId="3" fillId="3" borderId="8" xfId="0" applyNumberFormat="1" applyFont="1" applyFill="1" applyBorder="1" applyAlignment="1">
      <alignment vertical="center"/>
    </xf>
    <xf numFmtId="41" fontId="3" fillId="3" borderId="2" xfId="0" applyNumberFormat="1" applyFont="1" applyFill="1" applyBorder="1" applyAlignment="1">
      <alignment vertical="center"/>
    </xf>
    <xf numFmtId="41" fontId="3" fillId="3" borderId="1" xfId="0" applyNumberFormat="1" applyFont="1" applyFill="1" applyBorder="1" applyAlignment="1">
      <alignment horizontal="center" vertical="center"/>
    </xf>
    <xf numFmtId="0" fontId="19" fillId="3" borderId="0" xfId="0" applyFont="1" applyFill="1"/>
    <xf numFmtId="43" fontId="24" fillId="0" borderId="1" xfId="2" applyFont="1" applyBorder="1" applyAlignment="1">
      <alignment horizontal="left" vertical="center"/>
    </xf>
    <xf numFmtId="41" fontId="7" fillId="2" borderId="1" xfId="0" applyNumberFormat="1" applyFont="1" applyFill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12" fillId="0" borderId="0" xfId="0" applyNumberFormat="1" applyFont="1" applyFill="1" applyBorder="1"/>
    <xf numFmtId="41" fontId="12" fillId="0" borderId="0" xfId="0" applyNumberFormat="1" applyFont="1" applyFill="1" applyBorder="1" applyAlignment="1">
      <alignment horizontal="center"/>
    </xf>
    <xf numFmtId="41" fontId="12" fillId="0" borderId="0" xfId="0" applyNumberFormat="1" applyFont="1" applyFill="1" applyBorder="1" applyAlignment="1"/>
    <xf numFmtId="41" fontId="25" fillId="0" borderId="0" xfId="0" applyNumberFormat="1" applyFont="1" applyFill="1" applyBorder="1" applyAlignment="1">
      <alignment horizontal="center" vertical="center"/>
    </xf>
    <xf numFmtId="41" fontId="7" fillId="2" borderId="0" xfId="0" applyNumberFormat="1" applyFont="1" applyFill="1" applyBorder="1"/>
    <xf numFmtId="41" fontId="7" fillId="2" borderId="0" xfId="0" applyNumberFormat="1" applyFont="1" applyFill="1" applyBorder="1" applyAlignment="1">
      <alignment horizontal="center"/>
    </xf>
    <xf numFmtId="41" fontId="7" fillId="3" borderId="0" xfId="0" applyNumberFormat="1" applyFont="1" applyFill="1" applyBorder="1"/>
    <xf numFmtId="41" fontId="7" fillId="3" borderId="0" xfId="0" applyNumberFormat="1" applyFont="1" applyFill="1" applyBorder="1" applyAlignment="1"/>
    <xf numFmtId="41" fontId="26" fillId="0" borderId="0" xfId="0" applyNumberFormat="1" applyFont="1" applyBorder="1" applyAlignment="1">
      <alignment horizontal="center" vertical="center"/>
    </xf>
    <xf numFmtId="166" fontId="24" fillId="0" borderId="1" xfId="2" applyNumberFormat="1" applyFont="1" applyBorder="1" applyAlignment="1">
      <alignment horizontal="left" vertical="center"/>
    </xf>
    <xf numFmtId="41" fontId="24" fillId="0" borderId="1" xfId="1" applyNumberFormat="1" applyFont="1" applyBorder="1" applyAlignment="1">
      <alignment horizontal="center" vertical="center"/>
    </xf>
    <xf numFmtId="164" fontId="24" fillId="0" borderId="1" xfId="1" applyNumberFormat="1" applyFont="1" applyBorder="1" applyAlignment="1">
      <alignment horizontal="center" vertical="center"/>
    </xf>
    <xf numFmtId="0" fontId="23" fillId="0" borderId="0" xfId="0" applyFont="1" applyBorder="1" applyAlignment="1"/>
    <xf numFmtId="0" fontId="7" fillId="0" borderId="0" xfId="0" applyFont="1" applyAlignment="1"/>
    <xf numFmtId="0" fontId="23" fillId="0" borderId="0" xfId="0" applyFont="1" applyBorder="1" applyAlignment="1">
      <alignment horizontal="centerContinuous"/>
    </xf>
    <xf numFmtId="0" fontId="23" fillId="2" borderId="0" xfId="0" applyFont="1" applyFill="1" applyBorder="1" applyAlignment="1">
      <alignment horizontal="centerContinuous"/>
    </xf>
    <xf numFmtId="0" fontId="23" fillId="3" borderId="0" xfId="0" applyFont="1" applyFill="1" applyBorder="1" applyAlignment="1"/>
    <xf numFmtId="41" fontId="3" fillId="3" borderId="0" xfId="0" applyNumberFormat="1" applyFont="1" applyFill="1" applyBorder="1" applyAlignment="1">
      <alignment vertical="center"/>
    </xf>
    <xf numFmtId="41" fontId="3" fillId="3" borderId="0" xfId="0" applyNumberFormat="1" applyFont="1" applyFill="1" applyBorder="1" applyAlignment="1">
      <alignment horizontal="center"/>
    </xf>
    <xf numFmtId="41" fontId="3" fillId="3" borderId="0" xfId="0" applyNumberFormat="1" applyFont="1" applyFill="1" applyBorder="1" applyAlignment="1"/>
    <xf numFmtId="41" fontId="7" fillId="3" borderId="0" xfId="0" applyNumberFormat="1" applyFont="1" applyFill="1" applyBorder="1" applyAlignment="1">
      <alignment horizontal="centerContinuous"/>
    </xf>
    <xf numFmtId="0" fontId="23" fillId="3" borderId="2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41" fontId="7" fillId="3" borderId="0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41" fontId="23" fillId="3" borderId="13" xfId="0" applyNumberFormat="1" applyFont="1" applyFill="1" applyBorder="1" applyAlignment="1">
      <alignment horizontal="centerContinuous"/>
    </xf>
    <xf numFmtId="41" fontId="23" fillId="3" borderId="8" xfId="0" applyNumberFormat="1" applyFont="1" applyFill="1" applyBorder="1" applyAlignment="1">
      <alignment horizontal="centerContinuous"/>
    </xf>
    <xf numFmtId="41" fontId="23" fillId="3" borderId="0" xfId="0" applyNumberFormat="1" applyFont="1" applyFill="1" applyBorder="1" applyAlignment="1">
      <alignment horizontal="centerContinuous"/>
    </xf>
    <xf numFmtId="0" fontId="7" fillId="3" borderId="0" xfId="0" applyFont="1" applyFill="1" applyBorder="1" applyAlignment="1"/>
    <xf numFmtId="41" fontId="7" fillId="3" borderId="1" xfId="1" applyFont="1" applyFill="1" applyBorder="1" applyAlignment="1">
      <alignment horizontal="centerContinuous"/>
    </xf>
    <xf numFmtId="0" fontId="27" fillId="3" borderId="0" xfId="0" applyFont="1" applyFill="1" applyBorder="1" applyAlignment="1">
      <alignment horizontal="centerContinuous"/>
    </xf>
    <xf numFmtId="0" fontId="7" fillId="3" borderId="0" xfId="0" applyFont="1" applyFill="1" applyBorder="1" applyAlignment="1">
      <alignment horizontal="centerContinuous"/>
    </xf>
    <xf numFmtId="41" fontId="7" fillId="3" borderId="8" xfId="1" applyFont="1" applyFill="1" applyBorder="1" applyAlignment="1">
      <alignment horizontal="centerContinuous"/>
    </xf>
    <xf numFmtId="0" fontId="19" fillId="3" borderId="0" xfId="0" applyFont="1" applyFill="1" applyBorder="1"/>
    <xf numFmtId="41" fontId="7" fillId="3" borderId="3" xfId="1" applyFont="1" applyFill="1" applyBorder="1" applyAlignment="1">
      <alignment horizontal="centerContinuous"/>
    </xf>
    <xf numFmtId="41" fontId="23" fillId="3" borderId="6" xfId="0" applyNumberFormat="1" applyFont="1" applyFill="1" applyBorder="1" applyAlignment="1">
      <alignment horizontal="center"/>
    </xf>
    <xf numFmtId="41" fontId="23" fillId="3" borderId="0" xfId="0" applyNumberFormat="1" applyFont="1" applyFill="1" applyBorder="1" applyAlignment="1">
      <alignment horizontal="center"/>
    </xf>
    <xf numFmtId="41" fontId="23" fillId="3" borderId="1" xfId="1" applyFont="1" applyFill="1" applyBorder="1" applyAlignment="1">
      <alignment horizontal="center"/>
    </xf>
    <xf numFmtId="41" fontId="22" fillId="3" borderId="1" xfId="0" applyNumberFormat="1" applyFont="1" applyFill="1" applyBorder="1" applyAlignment="1">
      <alignment vertical="center"/>
    </xf>
    <xf numFmtId="41" fontId="23" fillId="3" borderId="0" xfId="0" applyNumberFormat="1" applyFont="1" applyFill="1" applyBorder="1" applyAlignment="1"/>
    <xf numFmtId="41" fontId="23" fillId="3" borderId="8" xfId="1" applyFont="1" applyFill="1" applyBorder="1" applyAlignment="1">
      <alignment horizontal="center"/>
    </xf>
    <xf numFmtId="41" fontId="28" fillId="3" borderId="0" xfId="0" applyNumberFormat="1" applyFont="1" applyFill="1" applyBorder="1" applyAlignment="1">
      <alignment horizontal="center"/>
    </xf>
    <xf numFmtId="41" fontId="23" fillId="3" borderId="0" xfId="1" applyFont="1" applyFill="1" applyBorder="1" applyAlignment="1">
      <alignment horizontal="center"/>
    </xf>
    <xf numFmtId="41" fontId="23" fillId="0" borderId="6" xfId="1" applyFont="1" applyBorder="1" applyAlignment="1">
      <alignment horizontal="center"/>
    </xf>
    <xf numFmtId="41" fontId="23" fillId="0" borderId="6" xfId="0" applyNumberFormat="1" applyFont="1" applyBorder="1" applyAlignment="1">
      <alignment horizontal="center"/>
    </xf>
    <xf numFmtId="41" fontId="23" fillId="2" borderId="6" xfId="0" applyNumberFormat="1" applyFont="1" applyFill="1" applyBorder="1" applyAlignment="1">
      <alignment horizontal="center"/>
    </xf>
    <xf numFmtId="41" fontId="23" fillId="2" borderId="0" xfId="0" applyNumberFormat="1" applyFont="1" applyFill="1" applyBorder="1" applyAlignment="1">
      <alignment horizontal="center"/>
    </xf>
    <xf numFmtId="0" fontId="19" fillId="0" borderId="0" xfId="0" applyFont="1" applyBorder="1"/>
    <xf numFmtId="41" fontId="23" fillId="0" borderId="3" xfId="1" applyFont="1" applyBorder="1" applyAlignment="1">
      <alignment horizontal="center"/>
    </xf>
    <xf numFmtId="41" fontId="23" fillId="0" borderId="1" xfId="1" applyFont="1" applyBorder="1" applyAlignment="1">
      <alignment horizontal="center"/>
    </xf>
    <xf numFmtId="41" fontId="23" fillId="0" borderId="0" xfId="1" applyFont="1" applyBorder="1" applyAlignment="1">
      <alignment horizontal="center"/>
    </xf>
    <xf numFmtId="41" fontId="29" fillId="0" borderId="0" xfId="1" applyFont="1"/>
    <xf numFmtId="41" fontId="30" fillId="0" borderId="1" xfId="1" applyFont="1" applyBorder="1" applyAlignment="1">
      <alignment vertical="center"/>
    </xf>
    <xf numFmtId="41" fontId="30" fillId="0" borderId="0" xfId="1" applyFont="1"/>
    <xf numFmtId="41" fontId="31" fillId="3" borderId="1" xfId="1" applyFont="1" applyFill="1" applyBorder="1" applyAlignment="1">
      <alignment horizontal="right"/>
    </xf>
    <xf numFmtId="43" fontId="32" fillId="0" borderId="1" xfId="2" applyFont="1" applyBorder="1" applyAlignment="1">
      <alignment horizontal="left" vertical="center"/>
    </xf>
    <xf numFmtId="41" fontId="3" fillId="0" borderId="1" xfId="1" applyFont="1" applyBorder="1" applyAlignment="1">
      <alignment horizontal="center" vertical="center"/>
    </xf>
    <xf numFmtId="41" fontId="3" fillId="0" borderId="1" xfId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166" fontId="3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1" fontId="23" fillId="3" borderId="13" xfId="0" applyNumberFormat="1" applyFont="1" applyFill="1" applyBorder="1" applyAlignment="1">
      <alignment horizontal="center"/>
    </xf>
    <xf numFmtId="41" fontId="3" fillId="3" borderId="1" xfId="1" applyFont="1" applyFill="1" applyBorder="1" applyAlignment="1">
      <alignment horizontal="left" vertical="center"/>
    </xf>
    <xf numFmtId="41" fontId="3" fillId="3" borderId="7" xfId="1" applyFont="1" applyFill="1" applyBorder="1" applyAlignment="1">
      <alignment horizontal="left" vertical="center"/>
    </xf>
    <xf numFmtId="41" fontId="3" fillId="3" borderId="3" xfId="1" applyFont="1" applyFill="1" applyBorder="1" applyAlignment="1">
      <alignment horizontal="left" vertical="center"/>
    </xf>
    <xf numFmtId="41" fontId="23" fillId="3" borderId="6" xfId="0" applyNumberFormat="1" applyFont="1" applyFill="1" applyBorder="1" applyAlignment="1">
      <alignment horizontal="centerContinuous"/>
    </xf>
    <xf numFmtId="41" fontId="23" fillId="3" borderId="0" xfId="1" applyFont="1" applyFill="1" applyBorder="1" applyAlignment="1">
      <alignment horizontal="centerContinuous"/>
    </xf>
    <xf numFmtId="41" fontId="23" fillId="0" borderId="6" xfId="1" applyFont="1" applyBorder="1" applyAlignment="1">
      <alignment horizontal="centerContinuous"/>
    </xf>
    <xf numFmtId="41" fontId="23" fillId="0" borderId="0" xfId="1" applyFont="1" applyBorder="1" applyAlignment="1">
      <alignment horizontal="centerContinuous"/>
    </xf>
    <xf numFmtId="164" fontId="20" fillId="3" borderId="8" xfId="0" applyNumberFormat="1" applyFont="1" applyFill="1" applyBorder="1" applyAlignment="1">
      <alignment vertical="center"/>
    </xf>
    <xf numFmtId="41" fontId="8" fillId="2" borderId="1" xfId="0" applyNumberFormat="1" applyFont="1" applyFill="1" applyBorder="1" applyAlignment="1">
      <alignment vertical="center"/>
    </xf>
    <xf numFmtId="41" fontId="8" fillId="3" borderId="1" xfId="0" applyNumberFormat="1" applyFont="1" applyFill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41" fontId="2" fillId="0" borderId="0" xfId="1" applyFont="1" applyBorder="1" applyAlignment="1">
      <alignment vertical="center"/>
    </xf>
    <xf numFmtId="41" fontId="3" fillId="2" borderId="0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1" fontId="2" fillId="0" borderId="1" xfId="1" applyFont="1" applyBorder="1" applyAlignment="1">
      <alignment horizontal="left" vertical="center"/>
    </xf>
    <xf numFmtId="41" fontId="2" fillId="0" borderId="2" xfId="1" applyFont="1" applyBorder="1" applyAlignment="1">
      <alignment horizontal="left" vertical="center"/>
    </xf>
    <xf numFmtId="41" fontId="2" fillId="0" borderId="3" xfId="1" applyFont="1" applyBorder="1" applyAlignment="1">
      <alignment horizontal="left" vertical="center"/>
    </xf>
    <xf numFmtId="0" fontId="14" fillId="2" borderId="0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1" fontId="2" fillId="0" borderId="4" xfId="1" applyFont="1" applyBorder="1" applyAlignment="1">
      <alignment horizontal="left" vertical="center"/>
    </xf>
    <xf numFmtId="41" fontId="2" fillId="3" borderId="2" xfId="1" applyFont="1" applyFill="1" applyBorder="1" applyAlignment="1">
      <alignment horizontal="left" vertical="center"/>
    </xf>
    <xf numFmtId="41" fontId="2" fillId="3" borderId="4" xfId="1" applyFont="1" applyFill="1" applyBorder="1" applyAlignment="1">
      <alignment horizontal="left" vertical="center"/>
    </xf>
    <xf numFmtId="41" fontId="2" fillId="3" borderId="3" xfId="1" applyFont="1" applyFill="1" applyBorder="1" applyAlignment="1">
      <alignment horizontal="left" vertical="center"/>
    </xf>
    <xf numFmtId="0" fontId="15" fillId="0" borderId="4" xfId="0" applyFont="1" applyBorder="1"/>
    <xf numFmtId="0" fontId="15" fillId="0" borderId="3" xfId="0" applyFont="1" applyBorder="1"/>
    <xf numFmtId="41" fontId="2" fillId="0" borderId="7" xfId="1" applyFont="1" applyBorder="1" applyAlignment="1">
      <alignment horizontal="left" vertical="center"/>
    </xf>
    <xf numFmtId="41" fontId="2" fillId="0" borderId="8" xfId="1" applyFont="1" applyBorder="1" applyAlignment="1">
      <alignment horizontal="left" vertic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41" fontId="2" fillId="3" borderId="7" xfId="1" applyFont="1" applyFill="1" applyBorder="1" applyAlignment="1">
      <alignment horizontal="left" vertical="center"/>
    </xf>
    <xf numFmtId="41" fontId="2" fillId="3" borderId="8" xfId="1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90</xdr:row>
      <xdr:rowOff>85725</xdr:rowOff>
    </xdr:from>
    <xdr:to>
      <xdr:col>10</xdr:col>
      <xdr:colOff>333375</xdr:colOff>
      <xdr:row>91</xdr:row>
      <xdr:rowOff>9525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44100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90</xdr:row>
      <xdr:rowOff>85725</xdr:rowOff>
    </xdr:from>
    <xdr:to>
      <xdr:col>10</xdr:col>
      <xdr:colOff>333375</xdr:colOff>
      <xdr:row>91</xdr:row>
      <xdr:rowOff>9525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944100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104</xdr:row>
      <xdr:rowOff>0</xdr:rowOff>
    </xdr:from>
    <xdr:to>
      <xdr:col>10</xdr:col>
      <xdr:colOff>365379</xdr:colOff>
      <xdr:row>104</xdr:row>
      <xdr:rowOff>36501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9944100" y="225171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104</xdr:row>
      <xdr:rowOff>0</xdr:rowOff>
    </xdr:from>
    <xdr:to>
      <xdr:col>10</xdr:col>
      <xdr:colOff>365379</xdr:colOff>
      <xdr:row>104</xdr:row>
      <xdr:rowOff>36501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9944100" y="225171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104</xdr:row>
      <xdr:rowOff>0</xdr:rowOff>
    </xdr:from>
    <xdr:to>
      <xdr:col>10</xdr:col>
      <xdr:colOff>365379</xdr:colOff>
      <xdr:row>104</xdr:row>
      <xdr:rowOff>36501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9944100" y="225171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104</xdr:row>
      <xdr:rowOff>0</xdr:rowOff>
    </xdr:from>
    <xdr:to>
      <xdr:col>10</xdr:col>
      <xdr:colOff>365379</xdr:colOff>
      <xdr:row>104</xdr:row>
      <xdr:rowOff>36501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9944100" y="225171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88</xdr:row>
      <xdr:rowOff>85725</xdr:rowOff>
    </xdr:from>
    <xdr:to>
      <xdr:col>12</xdr:col>
      <xdr:colOff>333375</xdr:colOff>
      <xdr:row>88</xdr:row>
      <xdr:rowOff>171450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11696700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88</xdr:row>
      <xdr:rowOff>171450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124872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10" name="Rectangle 2"/>
        <xdr:cNvSpPr>
          <a:spLocks noChangeArrowheads="1"/>
        </xdr:cNvSpPr>
      </xdr:nvSpPr>
      <xdr:spPr bwMode="auto">
        <a:xfrm>
          <a:off x="132111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88</xdr:row>
      <xdr:rowOff>85725</xdr:rowOff>
    </xdr:from>
    <xdr:to>
      <xdr:col>12</xdr:col>
      <xdr:colOff>333375</xdr:colOff>
      <xdr:row>88</xdr:row>
      <xdr:rowOff>171450</xdr:rowOff>
    </xdr:to>
    <xdr:sp macro="" textlink="">
      <xdr:nvSpPr>
        <xdr:cNvPr id="11" name="Rectangle 2"/>
        <xdr:cNvSpPr>
          <a:spLocks noChangeArrowheads="1"/>
        </xdr:cNvSpPr>
      </xdr:nvSpPr>
      <xdr:spPr bwMode="auto">
        <a:xfrm>
          <a:off x="11696700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88</xdr:row>
      <xdr:rowOff>171450</xdr:rowOff>
    </xdr:to>
    <xdr:sp macro="" textlink="">
      <xdr:nvSpPr>
        <xdr:cNvPr id="12" name="Rectangle 2"/>
        <xdr:cNvSpPr>
          <a:spLocks noChangeArrowheads="1"/>
        </xdr:cNvSpPr>
      </xdr:nvSpPr>
      <xdr:spPr bwMode="auto">
        <a:xfrm>
          <a:off x="124872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88</xdr:row>
      <xdr:rowOff>171450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124872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14" name="Rectangle 2"/>
        <xdr:cNvSpPr>
          <a:spLocks noChangeArrowheads="1"/>
        </xdr:cNvSpPr>
      </xdr:nvSpPr>
      <xdr:spPr bwMode="auto">
        <a:xfrm>
          <a:off x="132111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15" name="Rectangle 2"/>
        <xdr:cNvSpPr>
          <a:spLocks noChangeArrowheads="1"/>
        </xdr:cNvSpPr>
      </xdr:nvSpPr>
      <xdr:spPr bwMode="auto">
        <a:xfrm>
          <a:off x="132111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16" name="Rectangle 2"/>
        <xdr:cNvSpPr>
          <a:spLocks noChangeArrowheads="1"/>
        </xdr:cNvSpPr>
      </xdr:nvSpPr>
      <xdr:spPr bwMode="auto">
        <a:xfrm>
          <a:off x="132111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90</xdr:row>
      <xdr:rowOff>171450</xdr:rowOff>
    </xdr:to>
    <xdr:sp macro="" textlink="">
      <xdr:nvSpPr>
        <xdr:cNvPr id="17" name="Rectangle 2"/>
        <xdr:cNvSpPr>
          <a:spLocks noChangeArrowheads="1"/>
        </xdr:cNvSpPr>
      </xdr:nvSpPr>
      <xdr:spPr bwMode="auto">
        <a:xfrm>
          <a:off x="107727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90</xdr:row>
      <xdr:rowOff>171450</xdr:rowOff>
    </xdr:to>
    <xdr:sp macro="" textlink="">
      <xdr:nvSpPr>
        <xdr:cNvPr id="18" name="Rectangle 2"/>
        <xdr:cNvSpPr>
          <a:spLocks noChangeArrowheads="1"/>
        </xdr:cNvSpPr>
      </xdr:nvSpPr>
      <xdr:spPr bwMode="auto">
        <a:xfrm>
          <a:off x="11696700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19" name="Rectangle 2"/>
        <xdr:cNvSpPr>
          <a:spLocks noChangeArrowheads="1"/>
        </xdr:cNvSpPr>
      </xdr:nvSpPr>
      <xdr:spPr bwMode="auto">
        <a:xfrm>
          <a:off x="124872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20" name="Rectangle 2"/>
        <xdr:cNvSpPr>
          <a:spLocks noChangeArrowheads="1"/>
        </xdr:cNvSpPr>
      </xdr:nvSpPr>
      <xdr:spPr bwMode="auto">
        <a:xfrm>
          <a:off x="132111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90</xdr:row>
      <xdr:rowOff>171450</xdr:rowOff>
    </xdr:to>
    <xdr:sp macro="" textlink="">
      <xdr:nvSpPr>
        <xdr:cNvPr id="21" name="Rectangle 2"/>
        <xdr:cNvSpPr>
          <a:spLocks noChangeArrowheads="1"/>
        </xdr:cNvSpPr>
      </xdr:nvSpPr>
      <xdr:spPr bwMode="auto">
        <a:xfrm>
          <a:off x="11696700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22" name="Rectangle 2"/>
        <xdr:cNvSpPr>
          <a:spLocks noChangeArrowheads="1"/>
        </xdr:cNvSpPr>
      </xdr:nvSpPr>
      <xdr:spPr bwMode="auto">
        <a:xfrm>
          <a:off x="124872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23" name="Rectangle 2"/>
        <xdr:cNvSpPr>
          <a:spLocks noChangeArrowheads="1"/>
        </xdr:cNvSpPr>
      </xdr:nvSpPr>
      <xdr:spPr bwMode="auto">
        <a:xfrm>
          <a:off x="124872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24" name="Rectangle 2"/>
        <xdr:cNvSpPr>
          <a:spLocks noChangeArrowheads="1"/>
        </xdr:cNvSpPr>
      </xdr:nvSpPr>
      <xdr:spPr bwMode="auto">
        <a:xfrm>
          <a:off x="132111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25" name="Rectangle 2"/>
        <xdr:cNvSpPr>
          <a:spLocks noChangeArrowheads="1"/>
        </xdr:cNvSpPr>
      </xdr:nvSpPr>
      <xdr:spPr bwMode="auto">
        <a:xfrm>
          <a:off x="132111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26" name="Rectangle 2"/>
        <xdr:cNvSpPr>
          <a:spLocks noChangeArrowheads="1"/>
        </xdr:cNvSpPr>
      </xdr:nvSpPr>
      <xdr:spPr bwMode="auto">
        <a:xfrm>
          <a:off x="132111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91</xdr:row>
      <xdr:rowOff>9525</xdr:rowOff>
    </xdr:to>
    <xdr:sp macro="" textlink="">
      <xdr:nvSpPr>
        <xdr:cNvPr id="27" name="Rectangle 2"/>
        <xdr:cNvSpPr>
          <a:spLocks noChangeArrowheads="1"/>
        </xdr:cNvSpPr>
      </xdr:nvSpPr>
      <xdr:spPr bwMode="auto">
        <a:xfrm>
          <a:off x="107727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91</xdr:row>
      <xdr:rowOff>9525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107727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29" name="Rectangle 2"/>
        <xdr:cNvSpPr>
          <a:spLocks noChangeArrowheads="1"/>
        </xdr:cNvSpPr>
      </xdr:nvSpPr>
      <xdr:spPr bwMode="auto">
        <a:xfrm>
          <a:off x="11696700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11696700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31" name="Rectangle 2"/>
        <xdr:cNvSpPr>
          <a:spLocks noChangeArrowheads="1"/>
        </xdr:cNvSpPr>
      </xdr:nvSpPr>
      <xdr:spPr bwMode="auto">
        <a:xfrm>
          <a:off x="124872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124872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33" name="Rectangle 2"/>
        <xdr:cNvSpPr>
          <a:spLocks noChangeArrowheads="1"/>
        </xdr:cNvSpPr>
      </xdr:nvSpPr>
      <xdr:spPr bwMode="auto">
        <a:xfrm>
          <a:off x="132111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132111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104</xdr:row>
      <xdr:rowOff>0</xdr:rowOff>
    </xdr:from>
    <xdr:to>
      <xdr:col>11</xdr:col>
      <xdr:colOff>365379</xdr:colOff>
      <xdr:row>104</xdr:row>
      <xdr:rowOff>36501</xdr:rowOff>
    </xdr:to>
    <xdr:sp macro="" textlink="">
      <xdr:nvSpPr>
        <xdr:cNvPr id="35" name="Rectangle 2"/>
        <xdr:cNvSpPr>
          <a:spLocks noChangeArrowheads="1"/>
        </xdr:cNvSpPr>
      </xdr:nvSpPr>
      <xdr:spPr bwMode="auto">
        <a:xfrm>
          <a:off x="10239375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104</xdr:row>
      <xdr:rowOff>0</xdr:rowOff>
    </xdr:from>
    <xdr:to>
      <xdr:col>11</xdr:col>
      <xdr:colOff>365379</xdr:colOff>
      <xdr:row>104</xdr:row>
      <xdr:rowOff>36501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10239375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104</xdr:row>
      <xdr:rowOff>0</xdr:rowOff>
    </xdr:from>
    <xdr:to>
      <xdr:col>11</xdr:col>
      <xdr:colOff>365379</xdr:colOff>
      <xdr:row>104</xdr:row>
      <xdr:rowOff>36501</xdr:rowOff>
    </xdr:to>
    <xdr:sp macro="" textlink="">
      <xdr:nvSpPr>
        <xdr:cNvPr id="37" name="Rectangle 2"/>
        <xdr:cNvSpPr>
          <a:spLocks noChangeArrowheads="1"/>
        </xdr:cNvSpPr>
      </xdr:nvSpPr>
      <xdr:spPr bwMode="auto">
        <a:xfrm>
          <a:off x="10239375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104</xdr:row>
      <xdr:rowOff>0</xdr:rowOff>
    </xdr:from>
    <xdr:to>
      <xdr:col>11</xdr:col>
      <xdr:colOff>365379</xdr:colOff>
      <xdr:row>104</xdr:row>
      <xdr:rowOff>36501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10239375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88</xdr:row>
      <xdr:rowOff>171450</xdr:rowOff>
    </xdr:to>
    <xdr:sp macro="" textlink="">
      <xdr:nvSpPr>
        <xdr:cNvPr id="39" name="Rectangle 2"/>
        <xdr:cNvSpPr>
          <a:spLocks noChangeArrowheads="1"/>
        </xdr:cNvSpPr>
      </xdr:nvSpPr>
      <xdr:spPr bwMode="auto">
        <a:xfrm>
          <a:off x="574357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41" name="Rectangle 2"/>
        <xdr:cNvSpPr>
          <a:spLocks noChangeArrowheads="1"/>
        </xdr:cNvSpPr>
      </xdr:nvSpPr>
      <xdr:spPr bwMode="auto">
        <a:xfrm>
          <a:off x="57435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42" name="Rectangle 2"/>
        <xdr:cNvSpPr>
          <a:spLocks noChangeArrowheads="1"/>
        </xdr:cNvSpPr>
      </xdr:nvSpPr>
      <xdr:spPr bwMode="auto">
        <a:xfrm>
          <a:off x="57435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43" name="Rectangle 2"/>
        <xdr:cNvSpPr>
          <a:spLocks noChangeArrowheads="1"/>
        </xdr:cNvSpPr>
      </xdr:nvSpPr>
      <xdr:spPr bwMode="auto">
        <a:xfrm>
          <a:off x="5743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5743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45" name="Rectangle 2"/>
        <xdr:cNvSpPr>
          <a:spLocks noChangeArrowheads="1"/>
        </xdr:cNvSpPr>
      </xdr:nvSpPr>
      <xdr:spPr bwMode="auto">
        <a:xfrm>
          <a:off x="574357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46" name="Rectangle 2"/>
        <xdr:cNvSpPr>
          <a:spLocks noChangeArrowheads="1"/>
        </xdr:cNvSpPr>
      </xdr:nvSpPr>
      <xdr:spPr bwMode="auto">
        <a:xfrm>
          <a:off x="574357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47" name="Rectangle 2"/>
        <xdr:cNvSpPr>
          <a:spLocks noChangeArrowheads="1"/>
        </xdr:cNvSpPr>
      </xdr:nvSpPr>
      <xdr:spPr bwMode="auto">
        <a:xfrm>
          <a:off x="57435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48" name="Rectangle 2"/>
        <xdr:cNvSpPr>
          <a:spLocks noChangeArrowheads="1"/>
        </xdr:cNvSpPr>
      </xdr:nvSpPr>
      <xdr:spPr bwMode="auto">
        <a:xfrm>
          <a:off x="57435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49" name="Rectangle 2"/>
        <xdr:cNvSpPr>
          <a:spLocks noChangeArrowheads="1"/>
        </xdr:cNvSpPr>
      </xdr:nvSpPr>
      <xdr:spPr bwMode="auto">
        <a:xfrm>
          <a:off x="5743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5743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104</xdr:row>
      <xdr:rowOff>0</xdr:rowOff>
    </xdr:from>
    <xdr:to>
      <xdr:col>12</xdr:col>
      <xdr:colOff>365379</xdr:colOff>
      <xdr:row>104</xdr:row>
      <xdr:rowOff>36501</xdr:rowOff>
    </xdr:to>
    <xdr:sp macro="" textlink="">
      <xdr:nvSpPr>
        <xdr:cNvPr id="51" name="Rectangle 2"/>
        <xdr:cNvSpPr>
          <a:spLocks noChangeArrowheads="1"/>
        </xdr:cNvSpPr>
      </xdr:nvSpPr>
      <xdr:spPr bwMode="auto">
        <a:xfrm>
          <a:off x="11544300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104</xdr:row>
      <xdr:rowOff>0</xdr:rowOff>
    </xdr:from>
    <xdr:to>
      <xdr:col>12</xdr:col>
      <xdr:colOff>365379</xdr:colOff>
      <xdr:row>104</xdr:row>
      <xdr:rowOff>36501</xdr:rowOff>
    </xdr:to>
    <xdr:sp macro="" textlink="">
      <xdr:nvSpPr>
        <xdr:cNvPr id="52" name="Rectangle 51"/>
        <xdr:cNvSpPr>
          <a:spLocks noChangeArrowheads="1"/>
        </xdr:cNvSpPr>
      </xdr:nvSpPr>
      <xdr:spPr bwMode="auto">
        <a:xfrm>
          <a:off x="11544300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104</xdr:row>
      <xdr:rowOff>0</xdr:rowOff>
    </xdr:from>
    <xdr:to>
      <xdr:col>12</xdr:col>
      <xdr:colOff>365379</xdr:colOff>
      <xdr:row>104</xdr:row>
      <xdr:rowOff>36501</xdr:rowOff>
    </xdr:to>
    <xdr:sp macro="" textlink="">
      <xdr:nvSpPr>
        <xdr:cNvPr id="53" name="Rectangle 2"/>
        <xdr:cNvSpPr>
          <a:spLocks noChangeArrowheads="1"/>
        </xdr:cNvSpPr>
      </xdr:nvSpPr>
      <xdr:spPr bwMode="auto">
        <a:xfrm>
          <a:off x="11544300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104</xdr:row>
      <xdr:rowOff>0</xdr:rowOff>
    </xdr:from>
    <xdr:to>
      <xdr:col>12</xdr:col>
      <xdr:colOff>365379</xdr:colOff>
      <xdr:row>104</xdr:row>
      <xdr:rowOff>36501</xdr:rowOff>
    </xdr:to>
    <xdr:sp macro="" textlink="">
      <xdr:nvSpPr>
        <xdr:cNvPr id="54" name="Rectangle 53"/>
        <xdr:cNvSpPr>
          <a:spLocks noChangeArrowheads="1"/>
        </xdr:cNvSpPr>
      </xdr:nvSpPr>
      <xdr:spPr bwMode="auto">
        <a:xfrm>
          <a:off x="11544300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91</xdr:row>
      <xdr:rowOff>9525</xdr:rowOff>
    </xdr:to>
    <xdr:sp macro="" textlink="">
      <xdr:nvSpPr>
        <xdr:cNvPr id="55" name="Rectangle 2"/>
        <xdr:cNvSpPr>
          <a:spLocks noChangeArrowheads="1"/>
        </xdr:cNvSpPr>
      </xdr:nvSpPr>
      <xdr:spPr bwMode="auto">
        <a:xfrm>
          <a:off x="107156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91</xdr:row>
      <xdr:rowOff>9525</xdr:rowOff>
    </xdr:to>
    <xdr:sp macro="" textlink="">
      <xdr:nvSpPr>
        <xdr:cNvPr id="56" name="Rectangle 55"/>
        <xdr:cNvSpPr>
          <a:spLocks noChangeArrowheads="1"/>
        </xdr:cNvSpPr>
      </xdr:nvSpPr>
      <xdr:spPr bwMode="auto">
        <a:xfrm>
          <a:off x="107156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57" name="Rectangle 2"/>
        <xdr:cNvSpPr>
          <a:spLocks noChangeArrowheads="1"/>
        </xdr:cNvSpPr>
      </xdr:nvSpPr>
      <xdr:spPr bwMode="auto">
        <a:xfrm>
          <a:off x="107156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58" name="Rectangle 2"/>
        <xdr:cNvSpPr>
          <a:spLocks noChangeArrowheads="1"/>
        </xdr:cNvSpPr>
      </xdr:nvSpPr>
      <xdr:spPr bwMode="auto">
        <a:xfrm>
          <a:off x="979170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59" name="Rectangle 2"/>
        <xdr:cNvSpPr>
          <a:spLocks noChangeArrowheads="1"/>
        </xdr:cNvSpPr>
      </xdr:nvSpPr>
      <xdr:spPr bwMode="auto">
        <a:xfrm>
          <a:off x="979170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60" name="Rectangle 2"/>
        <xdr:cNvSpPr>
          <a:spLocks noChangeArrowheads="1"/>
        </xdr:cNvSpPr>
      </xdr:nvSpPr>
      <xdr:spPr bwMode="auto">
        <a:xfrm>
          <a:off x="979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61" name="Rectangle 60"/>
        <xdr:cNvSpPr>
          <a:spLocks noChangeArrowheads="1"/>
        </xdr:cNvSpPr>
      </xdr:nvSpPr>
      <xdr:spPr bwMode="auto">
        <a:xfrm>
          <a:off x="979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62" name="Rectangle 2"/>
        <xdr:cNvSpPr>
          <a:spLocks noChangeArrowheads="1"/>
        </xdr:cNvSpPr>
      </xdr:nvSpPr>
      <xdr:spPr bwMode="auto">
        <a:xfrm>
          <a:off x="979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63" name="Rectangle 2"/>
        <xdr:cNvSpPr>
          <a:spLocks noChangeArrowheads="1"/>
        </xdr:cNvSpPr>
      </xdr:nvSpPr>
      <xdr:spPr bwMode="auto">
        <a:xfrm>
          <a:off x="979170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64" name="Rectangle 2"/>
        <xdr:cNvSpPr>
          <a:spLocks noChangeArrowheads="1"/>
        </xdr:cNvSpPr>
      </xdr:nvSpPr>
      <xdr:spPr bwMode="auto">
        <a:xfrm>
          <a:off x="979170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65" name="Rectangle 2"/>
        <xdr:cNvSpPr>
          <a:spLocks noChangeArrowheads="1"/>
        </xdr:cNvSpPr>
      </xdr:nvSpPr>
      <xdr:spPr bwMode="auto">
        <a:xfrm>
          <a:off x="979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66" name="Rectangle 65"/>
        <xdr:cNvSpPr>
          <a:spLocks noChangeArrowheads="1"/>
        </xdr:cNvSpPr>
      </xdr:nvSpPr>
      <xdr:spPr bwMode="auto">
        <a:xfrm>
          <a:off x="979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67" name="Rectangle 2"/>
        <xdr:cNvSpPr>
          <a:spLocks noChangeArrowheads="1"/>
        </xdr:cNvSpPr>
      </xdr:nvSpPr>
      <xdr:spPr bwMode="auto">
        <a:xfrm>
          <a:off x="979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68" name="Rectangle 2"/>
        <xdr:cNvSpPr>
          <a:spLocks noChangeArrowheads="1"/>
        </xdr:cNvSpPr>
      </xdr:nvSpPr>
      <xdr:spPr bwMode="auto">
        <a:xfrm>
          <a:off x="138779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69" name="Rectangle 2"/>
        <xdr:cNvSpPr>
          <a:spLocks noChangeArrowheads="1"/>
        </xdr:cNvSpPr>
      </xdr:nvSpPr>
      <xdr:spPr bwMode="auto">
        <a:xfrm>
          <a:off x="138779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70" name="Rectangle 2"/>
        <xdr:cNvSpPr>
          <a:spLocks noChangeArrowheads="1"/>
        </xdr:cNvSpPr>
      </xdr:nvSpPr>
      <xdr:spPr bwMode="auto">
        <a:xfrm>
          <a:off x="138779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71" name="Rectangle 2"/>
        <xdr:cNvSpPr>
          <a:spLocks noChangeArrowheads="1"/>
        </xdr:cNvSpPr>
      </xdr:nvSpPr>
      <xdr:spPr bwMode="auto">
        <a:xfrm>
          <a:off x="138779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72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73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74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75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76" name="Rectangle 2"/>
        <xdr:cNvSpPr>
          <a:spLocks noChangeArrowheads="1"/>
        </xdr:cNvSpPr>
      </xdr:nvSpPr>
      <xdr:spPr bwMode="auto">
        <a:xfrm>
          <a:off x="138779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77" name="Rectangle 76"/>
        <xdr:cNvSpPr>
          <a:spLocks noChangeArrowheads="1"/>
        </xdr:cNvSpPr>
      </xdr:nvSpPr>
      <xdr:spPr bwMode="auto">
        <a:xfrm>
          <a:off x="138779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78" name="Rectangle 2"/>
        <xdr:cNvSpPr>
          <a:spLocks noChangeArrowheads="1"/>
        </xdr:cNvSpPr>
      </xdr:nvSpPr>
      <xdr:spPr bwMode="auto">
        <a:xfrm>
          <a:off x="138779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79" name="Rectangle 2"/>
        <xdr:cNvSpPr>
          <a:spLocks noChangeArrowheads="1"/>
        </xdr:cNvSpPr>
      </xdr:nvSpPr>
      <xdr:spPr bwMode="auto">
        <a:xfrm>
          <a:off x="138779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80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81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82" name="Rectangle 2"/>
        <xdr:cNvSpPr>
          <a:spLocks noChangeArrowheads="1"/>
        </xdr:cNvSpPr>
      </xdr:nvSpPr>
      <xdr:spPr bwMode="auto">
        <a:xfrm>
          <a:off x="138779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83" name="Rectangle 82"/>
        <xdr:cNvSpPr>
          <a:spLocks noChangeArrowheads="1"/>
        </xdr:cNvSpPr>
      </xdr:nvSpPr>
      <xdr:spPr bwMode="auto">
        <a:xfrm>
          <a:off x="138779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84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85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86" name="Rectangle 2"/>
        <xdr:cNvSpPr>
          <a:spLocks noChangeArrowheads="1"/>
        </xdr:cNvSpPr>
      </xdr:nvSpPr>
      <xdr:spPr bwMode="auto">
        <a:xfrm>
          <a:off x="138779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87" name="Rectangle 86"/>
        <xdr:cNvSpPr>
          <a:spLocks noChangeArrowheads="1"/>
        </xdr:cNvSpPr>
      </xdr:nvSpPr>
      <xdr:spPr bwMode="auto">
        <a:xfrm>
          <a:off x="138779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88" name="Rectangle 2"/>
        <xdr:cNvSpPr>
          <a:spLocks noChangeArrowheads="1"/>
        </xdr:cNvSpPr>
      </xdr:nvSpPr>
      <xdr:spPr bwMode="auto">
        <a:xfrm>
          <a:off x="138779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0</xdr:row>
      <xdr:rowOff>0</xdr:rowOff>
    </xdr:from>
    <xdr:to>
      <xdr:col>10</xdr:col>
      <xdr:colOff>333375</xdr:colOff>
      <xdr:row>0</xdr:row>
      <xdr:rowOff>114300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82105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0</xdr:row>
      <xdr:rowOff>0</xdr:rowOff>
    </xdr:from>
    <xdr:to>
      <xdr:col>10</xdr:col>
      <xdr:colOff>333375</xdr:colOff>
      <xdr:row>0</xdr:row>
      <xdr:rowOff>114300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82105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0</xdr:row>
      <xdr:rowOff>0</xdr:rowOff>
    </xdr:from>
    <xdr:to>
      <xdr:col>10</xdr:col>
      <xdr:colOff>365379</xdr:colOff>
      <xdr:row>0</xdr:row>
      <xdr:rowOff>36501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82105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0</xdr:row>
      <xdr:rowOff>0</xdr:rowOff>
    </xdr:from>
    <xdr:to>
      <xdr:col>10</xdr:col>
      <xdr:colOff>365379</xdr:colOff>
      <xdr:row>0</xdr:row>
      <xdr:rowOff>36501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82105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0</xdr:row>
      <xdr:rowOff>0</xdr:rowOff>
    </xdr:from>
    <xdr:to>
      <xdr:col>10</xdr:col>
      <xdr:colOff>365379</xdr:colOff>
      <xdr:row>0</xdr:row>
      <xdr:rowOff>36501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82105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0</xdr:row>
      <xdr:rowOff>0</xdr:rowOff>
    </xdr:from>
    <xdr:to>
      <xdr:col>10</xdr:col>
      <xdr:colOff>365379</xdr:colOff>
      <xdr:row>0</xdr:row>
      <xdr:rowOff>36501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82105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333375</xdr:colOff>
      <xdr:row>0</xdr:row>
      <xdr:rowOff>85725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94297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100393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10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333375</xdr:colOff>
      <xdr:row>0</xdr:row>
      <xdr:rowOff>85725</xdr:rowOff>
    </xdr:to>
    <xdr:sp macro="" textlink="">
      <xdr:nvSpPr>
        <xdr:cNvPr id="11" name="Rectangle 2"/>
        <xdr:cNvSpPr>
          <a:spLocks noChangeArrowheads="1"/>
        </xdr:cNvSpPr>
      </xdr:nvSpPr>
      <xdr:spPr bwMode="auto">
        <a:xfrm>
          <a:off x="94297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12" name="Rectangle 2"/>
        <xdr:cNvSpPr>
          <a:spLocks noChangeArrowheads="1"/>
        </xdr:cNvSpPr>
      </xdr:nvSpPr>
      <xdr:spPr bwMode="auto">
        <a:xfrm>
          <a:off x="100393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100393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14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15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16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333375</xdr:colOff>
      <xdr:row>0</xdr:row>
      <xdr:rowOff>85725</xdr:rowOff>
    </xdr:to>
    <xdr:sp macro="" textlink="">
      <xdr:nvSpPr>
        <xdr:cNvPr id="17" name="Rectangle 2"/>
        <xdr:cNvSpPr>
          <a:spLocks noChangeArrowheads="1"/>
        </xdr:cNvSpPr>
      </xdr:nvSpPr>
      <xdr:spPr bwMode="auto">
        <a:xfrm>
          <a:off x="88201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333375</xdr:colOff>
      <xdr:row>0</xdr:row>
      <xdr:rowOff>85725</xdr:rowOff>
    </xdr:to>
    <xdr:sp macro="" textlink="">
      <xdr:nvSpPr>
        <xdr:cNvPr id="18" name="Rectangle 2"/>
        <xdr:cNvSpPr>
          <a:spLocks noChangeArrowheads="1"/>
        </xdr:cNvSpPr>
      </xdr:nvSpPr>
      <xdr:spPr bwMode="auto">
        <a:xfrm>
          <a:off x="94297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19" name="Rectangle 2"/>
        <xdr:cNvSpPr>
          <a:spLocks noChangeArrowheads="1"/>
        </xdr:cNvSpPr>
      </xdr:nvSpPr>
      <xdr:spPr bwMode="auto">
        <a:xfrm>
          <a:off x="100393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20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333375</xdr:colOff>
      <xdr:row>0</xdr:row>
      <xdr:rowOff>85725</xdr:rowOff>
    </xdr:to>
    <xdr:sp macro="" textlink="">
      <xdr:nvSpPr>
        <xdr:cNvPr id="21" name="Rectangle 2"/>
        <xdr:cNvSpPr>
          <a:spLocks noChangeArrowheads="1"/>
        </xdr:cNvSpPr>
      </xdr:nvSpPr>
      <xdr:spPr bwMode="auto">
        <a:xfrm>
          <a:off x="94297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22" name="Rectangle 2"/>
        <xdr:cNvSpPr>
          <a:spLocks noChangeArrowheads="1"/>
        </xdr:cNvSpPr>
      </xdr:nvSpPr>
      <xdr:spPr bwMode="auto">
        <a:xfrm>
          <a:off x="100393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23" name="Rectangle 2"/>
        <xdr:cNvSpPr>
          <a:spLocks noChangeArrowheads="1"/>
        </xdr:cNvSpPr>
      </xdr:nvSpPr>
      <xdr:spPr bwMode="auto">
        <a:xfrm>
          <a:off x="100393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24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25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26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333375</xdr:colOff>
      <xdr:row>0</xdr:row>
      <xdr:rowOff>114300</xdr:rowOff>
    </xdr:to>
    <xdr:sp macro="" textlink="">
      <xdr:nvSpPr>
        <xdr:cNvPr id="27" name="Rectangle 2"/>
        <xdr:cNvSpPr>
          <a:spLocks noChangeArrowheads="1"/>
        </xdr:cNvSpPr>
      </xdr:nvSpPr>
      <xdr:spPr bwMode="auto">
        <a:xfrm>
          <a:off x="88201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333375</xdr:colOff>
      <xdr:row>0</xdr:row>
      <xdr:rowOff>114300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88201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333375</xdr:colOff>
      <xdr:row>0</xdr:row>
      <xdr:rowOff>114300</xdr:rowOff>
    </xdr:to>
    <xdr:sp macro="" textlink="">
      <xdr:nvSpPr>
        <xdr:cNvPr id="29" name="Rectangle 2"/>
        <xdr:cNvSpPr>
          <a:spLocks noChangeArrowheads="1"/>
        </xdr:cNvSpPr>
      </xdr:nvSpPr>
      <xdr:spPr bwMode="auto">
        <a:xfrm>
          <a:off x="94297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333375</xdr:colOff>
      <xdr:row>0</xdr:row>
      <xdr:rowOff>114300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94297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114300</xdr:rowOff>
    </xdr:to>
    <xdr:sp macro="" textlink="">
      <xdr:nvSpPr>
        <xdr:cNvPr id="31" name="Rectangle 2"/>
        <xdr:cNvSpPr>
          <a:spLocks noChangeArrowheads="1"/>
        </xdr:cNvSpPr>
      </xdr:nvSpPr>
      <xdr:spPr bwMode="auto">
        <a:xfrm>
          <a:off x="100393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114300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100393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114300</xdr:rowOff>
    </xdr:to>
    <xdr:sp macro="" textlink="">
      <xdr:nvSpPr>
        <xdr:cNvPr id="33" name="Rectangle 2"/>
        <xdr:cNvSpPr>
          <a:spLocks noChangeArrowheads="1"/>
        </xdr:cNvSpPr>
      </xdr:nvSpPr>
      <xdr:spPr bwMode="auto">
        <a:xfrm>
          <a:off x="10506075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114300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10506075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365379</xdr:colOff>
      <xdr:row>0</xdr:row>
      <xdr:rowOff>36501</xdr:rowOff>
    </xdr:to>
    <xdr:sp macro="" textlink="">
      <xdr:nvSpPr>
        <xdr:cNvPr id="35" name="Rectangle 2"/>
        <xdr:cNvSpPr>
          <a:spLocks noChangeArrowheads="1"/>
        </xdr:cNvSpPr>
      </xdr:nvSpPr>
      <xdr:spPr bwMode="auto">
        <a:xfrm>
          <a:off x="88201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365379</xdr:colOff>
      <xdr:row>0</xdr:row>
      <xdr:rowOff>36501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88201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365379</xdr:colOff>
      <xdr:row>0</xdr:row>
      <xdr:rowOff>36501</xdr:rowOff>
    </xdr:to>
    <xdr:sp macro="" textlink="">
      <xdr:nvSpPr>
        <xdr:cNvPr id="37" name="Rectangle 2"/>
        <xdr:cNvSpPr>
          <a:spLocks noChangeArrowheads="1"/>
        </xdr:cNvSpPr>
      </xdr:nvSpPr>
      <xdr:spPr bwMode="auto">
        <a:xfrm>
          <a:off x="88201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365379</xdr:colOff>
      <xdr:row>0</xdr:row>
      <xdr:rowOff>36501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88201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39" name="Rectangle 2"/>
        <xdr:cNvSpPr>
          <a:spLocks noChangeArrowheads="1"/>
        </xdr:cNvSpPr>
      </xdr:nvSpPr>
      <xdr:spPr bwMode="auto">
        <a:xfrm>
          <a:off x="100393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40" name="Rectangle 2"/>
        <xdr:cNvSpPr>
          <a:spLocks noChangeArrowheads="1"/>
        </xdr:cNvSpPr>
      </xdr:nvSpPr>
      <xdr:spPr bwMode="auto">
        <a:xfrm>
          <a:off x="100393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41" name="Rectangle 2"/>
        <xdr:cNvSpPr>
          <a:spLocks noChangeArrowheads="1"/>
        </xdr:cNvSpPr>
      </xdr:nvSpPr>
      <xdr:spPr bwMode="auto">
        <a:xfrm>
          <a:off x="100393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114300</xdr:rowOff>
    </xdr:to>
    <xdr:sp macro="" textlink="">
      <xdr:nvSpPr>
        <xdr:cNvPr id="42" name="Rectangle 2"/>
        <xdr:cNvSpPr>
          <a:spLocks noChangeArrowheads="1"/>
        </xdr:cNvSpPr>
      </xdr:nvSpPr>
      <xdr:spPr bwMode="auto">
        <a:xfrm>
          <a:off x="100393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114300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100393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44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45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46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47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114300</xdr:rowOff>
    </xdr:to>
    <xdr:sp macro="" textlink="">
      <xdr:nvSpPr>
        <xdr:cNvPr id="48" name="Rectangle 2"/>
        <xdr:cNvSpPr>
          <a:spLocks noChangeArrowheads="1"/>
        </xdr:cNvSpPr>
      </xdr:nvSpPr>
      <xdr:spPr bwMode="auto">
        <a:xfrm>
          <a:off x="10506075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114300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10506075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365379</xdr:colOff>
      <xdr:row>0</xdr:row>
      <xdr:rowOff>36501</xdr:rowOff>
    </xdr:to>
    <xdr:sp macro="" textlink="">
      <xdr:nvSpPr>
        <xdr:cNvPr id="50" name="Rectangle 2"/>
        <xdr:cNvSpPr>
          <a:spLocks noChangeArrowheads="1"/>
        </xdr:cNvSpPr>
      </xdr:nvSpPr>
      <xdr:spPr bwMode="auto">
        <a:xfrm>
          <a:off x="94297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365379</xdr:colOff>
      <xdr:row>0</xdr:row>
      <xdr:rowOff>36501</xdr:rowOff>
    </xdr:to>
    <xdr:sp macro="" textlink="">
      <xdr:nvSpPr>
        <xdr:cNvPr id="51" name="Rectangle 50"/>
        <xdr:cNvSpPr>
          <a:spLocks noChangeArrowheads="1"/>
        </xdr:cNvSpPr>
      </xdr:nvSpPr>
      <xdr:spPr bwMode="auto">
        <a:xfrm>
          <a:off x="94297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365379</xdr:colOff>
      <xdr:row>0</xdr:row>
      <xdr:rowOff>36501</xdr:rowOff>
    </xdr:to>
    <xdr:sp macro="" textlink="">
      <xdr:nvSpPr>
        <xdr:cNvPr id="52" name="Rectangle 2"/>
        <xdr:cNvSpPr>
          <a:spLocks noChangeArrowheads="1"/>
        </xdr:cNvSpPr>
      </xdr:nvSpPr>
      <xdr:spPr bwMode="auto">
        <a:xfrm>
          <a:off x="94297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365379</xdr:colOff>
      <xdr:row>0</xdr:row>
      <xdr:rowOff>36501</xdr:rowOff>
    </xdr:to>
    <xdr:sp macro="" textlink="">
      <xdr:nvSpPr>
        <xdr:cNvPr id="53" name="Rectangle 52"/>
        <xdr:cNvSpPr>
          <a:spLocks noChangeArrowheads="1"/>
        </xdr:cNvSpPr>
      </xdr:nvSpPr>
      <xdr:spPr bwMode="auto">
        <a:xfrm>
          <a:off x="94297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333375</xdr:colOff>
      <xdr:row>0</xdr:row>
      <xdr:rowOff>114300</xdr:rowOff>
    </xdr:to>
    <xdr:sp macro="" textlink="">
      <xdr:nvSpPr>
        <xdr:cNvPr id="54" name="Rectangle 2"/>
        <xdr:cNvSpPr>
          <a:spLocks noChangeArrowheads="1"/>
        </xdr:cNvSpPr>
      </xdr:nvSpPr>
      <xdr:spPr bwMode="auto">
        <a:xfrm>
          <a:off x="88201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333375</xdr:colOff>
      <xdr:row>0</xdr:row>
      <xdr:rowOff>114300</xdr:rowOff>
    </xdr:to>
    <xdr:sp macro="" textlink="">
      <xdr:nvSpPr>
        <xdr:cNvPr id="55" name="Rectangle 54"/>
        <xdr:cNvSpPr>
          <a:spLocks noChangeArrowheads="1"/>
        </xdr:cNvSpPr>
      </xdr:nvSpPr>
      <xdr:spPr bwMode="auto">
        <a:xfrm>
          <a:off x="88201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333375</xdr:colOff>
      <xdr:row>0</xdr:row>
      <xdr:rowOff>114300</xdr:rowOff>
    </xdr:to>
    <xdr:sp macro="" textlink="">
      <xdr:nvSpPr>
        <xdr:cNvPr id="56" name="Rectangle 2"/>
        <xdr:cNvSpPr>
          <a:spLocks noChangeArrowheads="1"/>
        </xdr:cNvSpPr>
      </xdr:nvSpPr>
      <xdr:spPr bwMode="auto">
        <a:xfrm>
          <a:off x="94297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57" name="Rectangle 2"/>
        <xdr:cNvSpPr>
          <a:spLocks noChangeArrowheads="1"/>
        </xdr:cNvSpPr>
      </xdr:nvSpPr>
      <xdr:spPr bwMode="auto">
        <a:xfrm>
          <a:off x="100393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58" name="Rectangle 2"/>
        <xdr:cNvSpPr>
          <a:spLocks noChangeArrowheads="1"/>
        </xdr:cNvSpPr>
      </xdr:nvSpPr>
      <xdr:spPr bwMode="auto">
        <a:xfrm>
          <a:off x="100393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114300</xdr:rowOff>
    </xdr:to>
    <xdr:sp macro="" textlink="">
      <xdr:nvSpPr>
        <xdr:cNvPr id="59" name="Rectangle 2"/>
        <xdr:cNvSpPr>
          <a:spLocks noChangeArrowheads="1"/>
        </xdr:cNvSpPr>
      </xdr:nvSpPr>
      <xdr:spPr bwMode="auto">
        <a:xfrm>
          <a:off x="100393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114300</xdr:rowOff>
    </xdr:to>
    <xdr:sp macro="" textlink="">
      <xdr:nvSpPr>
        <xdr:cNvPr id="60" name="Rectangle 59"/>
        <xdr:cNvSpPr>
          <a:spLocks noChangeArrowheads="1"/>
        </xdr:cNvSpPr>
      </xdr:nvSpPr>
      <xdr:spPr bwMode="auto">
        <a:xfrm>
          <a:off x="100393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114300</xdr:rowOff>
    </xdr:to>
    <xdr:sp macro="" textlink="">
      <xdr:nvSpPr>
        <xdr:cNvPr id="61" name="Rectangle 2"/>
        <xdr:cNvSpPr>
          <a:spLocks noChangeArrowheads="1"/>
        </xdr:cNvSpPr>
      </xdr:nvSpPr>
      <xdr:spPr bwMode="auto">
        <a:xfrm>
          <a:off x="100393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62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63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114300</xdr:rowOff>
    </xdr:to>
    <xdr:sp macro="" textlink="">
      <xdr:nvSpPr>
        <xdr:cNvPr id="64" name="Rectangle 2"/>
        <xdr:cNvSpPr>
          <a:spLocks noChangeArrowheads="1"/>
        </xdr:cNvSpPr>
      </xdr:nvSpPr>
      <xdr:spPr bwMode="auto">
        <a:xfrm>
          <a:off x="10506075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114300</xdr:rowOff>
    </xdr:to>
    <xdr:sp macro="" textlink="">
      <xdr:nvSpPr>
        <xdr:cNvPr id="65" name="Rectangle 64"/>
        <xdr:cNvSpPr>
          <a:spLocks noChangeArrowheads="1"/>
        </xdr:cNvSpPr>
      </xdr:nvSpPr>
      <xdr:spPr bwMode="auto">
        <a:xfrm>
          <a:off x="10506075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114300</xdr:rowOff>
    </xdr:to>
    <xdr:sp macro="" textlink="">
      <xdr:nvSpPr>
        <xdr:cNvPr id="66" name="Rectangle 2"/>
        <xdr:cNvSpPr>
          <a:spLocks noChangeArrowheads="1"/>
        </xdr:cNvSpPr>
      </xdr:nvSpPr>
      <xdr:spPr bwMode="auto">
        <a:xfrm>
          <a:off x="10506075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67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68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69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0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1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2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3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4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114300</xdr:rowOff>
    </xdr:to>
    <xdr:sp macro="" textlink="">
      <xdr:nvSpPr>
        <xdr:cNvPr id="75" name="Rectangle 2"/>
        <xdr:cNvSpPr>
          <a:spLocks noChangeArrowheads="1"/>
        </xdr:cNvSpPr>
      </xdr:nvSpPr>
      <xdr:spPr bwMode="auto">
        <a:xfrm>
          <a:off x="106489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114300</xdr:rowOff>
    </xdr:to>
    <xdr:sp macro="" textlink="">
      <xdr:nvSpPr>
        <xdr:cNvPr id="76" name="Rectangle 75"/>
        <xdr:cNvSpPr>
          <a:spLocks noChangeArrowheads="1"/>
        </xdr:cNvSpPr>
      </xdr:nvSpPr>
      <xdr:spPr bwMode="auto">
        <a:xfrm>
          <a:off x="106489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7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8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9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80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114300</xdr:rowOff>
    </xdr:to>
    <xdr:sp macro="" textlink="">
      <xdr:nvSpPr>
        <xdr:cNvPr id="81" name="Rectangle 2"/>
        <xdr:cNvSpPr>
          <a:spLocks noChangeArrowheads="1"/>
        </xdr:cNvSpPr>
      </xdr:nvSpPr>
      <xdr:spPr bwMode="auto">
        <a:xfrm>
          <a:off x="106489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114300</xdr:rowOff>
    </xdr:to>
    <xdr:sp macro="" textlink="">
      <xdr:nvSpPr>
        <xdr:cNvPr id="82" name="Rectangle 81"/>
        <xdr:cNvSpPr>
          <a:spLocks noChangeArrowheads="1"/>
        </xdr:cNvSpPr>
      </xdr:nvSpPr>
      <xdr:spPr bwMode="auto">
        <a:xfrm>
          <a:off x="106489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83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84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114300</xdr:rowOff>
    </xdr:to>
    <xdr:sp macro="" textlink="">
      <xdr:nvSpPr>
        <xdr:cNvPr id="85" name="Rectangle 2"/>
        <xdr:cNvSpPr>
          <a:spLocks noChangeArrowheads="1"/>
        </xdr:cNvSpPr>
      </xdr:nvSpPr>
      <xdr:spPr bwMode="auto">
        <a:xfrm>
          <a:off x="106489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114300</xdr:rowOff>
    </xdr:to>
    <xdr:sp macro="" textlink="">
      <xdr:nvSpPr>
        <xdr:cNvPr id="86" name="Rectangle 85"/>
        <xdr:cNvSpPr>
          <a:spLocks noChangeArrowheads="1"/>
        </xdr:cNvSpPr>
      </xdr:nvSpPr>
      <xdr:spPr bwMode="auto">
        <a:xfrm>
          <a:off x="106489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114300</xdr:rowOff>
    </xdr:to>
    <xdr:sp macro="" textlink="">
      <xdr:nvSpPr>
        <xdr:cNvPr id="87" name="Rectangle 2"/>
        <xdr:cNvSpPr>
          <a:spLocks noChangeArrowheads="1"/>
        </xdr:cNvSpPr>
      </xdr:nvSpPr>
      <xdr:spPr bwMode="auto">
        <a:xfrm>
          <a:off x="106489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0</xdr:row>
      <xdr:rowOff>0</xdr:rowOff>
    </xdr:from>
    <xdr:to>
      <xdr:col>10</xdr:col>
      <xdr:colOff>333375</xdr:colOff>
      <xdr:row>0</xdr:row>
      <xdr:rowOff>114300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7648575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0</xdr:row>
      <xdr:rowOff>0</xdr:rowOff>
    </xdr:from>
    <xdr:to>
      <xdr:col>10</xdr:col>
      <xdr:colOff>333375</xdr:colOff>
      <xdr:row>0</xdr:row>
      <xdr:rowOff>114300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648575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0</xdr:row>
      <xdr:rowOff>0</xdr:rowOff>
    </xdr:from>
    <xdr:to>
      <xdr:col>10</xdr:col>
      <xdr:colOff>365379</xdr:colOff>
      <xdr:row>0</xdr:row>
      <xdr:rowOff>36501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7648575" y="198310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0</xdr:row>
      <xdr:rowOff>0</xdr:rowOff>
    </xdr:from>
    <xdr:to>
      <xdr:col>10</xdr:col>
      <xdr:colOff>365379</xdr:colOff>
      <xdr:row>0</xdr:row>
      <xdr:rowOff>36501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7648575" y="198310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0</xdr:row>
      <xdr:rowOff>0</xdr:rowOff>
    </xdr:from>
    <xdr:to>
      <xdr:col>10</xdr:col>
      <xdr:colOff>365379</xdr:colOff>
      <xdr:row>0</xdr:row>
      <xdr:rowOff>36501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7648575" y="198310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0</xdr:row>
      <xdr:rowOff>0</xdr:rowOff>
    </xdr:from>
    <xdr:to>
      <xdr:col>10</xdr:col>
      <xdr:colOff>365379</xdr:colOff>
      <xdr:row>0</xdr:row>
      <xdr:rowOff>36501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7648575" y="198310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333375</xdr:colOff>
      <xdr:row>0</xdr:row>
      <xdr:rowOff>85725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8810625" y="16868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9391650" y="16868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10" name="Rectangle 2"/>
        <xdr:cNvSpPr>
          <a:spLocks noChangeArrowheads="1"/>
        </xdr:cNvSpPr>
      </xdr:nvSpPr>
      <xdr:spPr bwMode="auto">
        <a:xfrm>
          <a:off x="9829800" y="16868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333375</xdr:colOff>
      <xdr:row>0</xdr:row>
      <xdr:rowOff>85725</xdr:rowOff>
    </xdr:to>
    <xdr:sp macro="" textlink="">
      <xdr:nvSpPr>
        <xdr:cNvPr id="11" name="Rectangle 2"/>
        <xdr:cNvSpPr>
          <a:spLocks noChangeArrowheads="1"/>
        </xdr:cNvSpPr>
      </xdr:nvSpPr>
      <xdr:spPr bwMode="auto">
        <a:xfrm>
          <a:off x="8810625" y="16868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12" name="Rectangle 2"/>
        <xdr:cNvSpPr>
          <a:spLocks noChangeArrowheads="1"/>
        </xdr:cNvSpPr>
      </xdr:nvSpPr>
      <xdr:spPr bwMode="auto">
        <a:xfrm>
          <a:off x="9391650" y="16868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9391650" y="16868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14" name="Rectangle 2"/>
        <xdr:cNvSpPr>
          <a:spLocks noChangeArrowheads="1"/>
        </xdr:cNvSpPr>
      </xdr:nvSpPr>
      <xdr:spPr bwMode="auto">
        <a:xfrm>
          <a:off x="9829800" y="16868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15" name="Rectangle 2"/>
        <xdr:cNvSpPr>
          <a:spLocks noChangeArrowheads="1"/>
        </xdr:cNvSpPr>
      </xdr:nvSpPr>
      <xdr:spPr bwMode="auto">
        <a:xfrm>
          <a:off x="9829800" y="16868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16" name="Rectangle 2"/>
        <xdr:cNvSpPr>
          <a:spLocks noChangeArrowheads="1"/>
        </xdr:cNvSpPr>
      </xdr:nvSpPr>
      <xdr:spPr bwMode="auto">
        <a:xfrm>
          <a:off x="9829800" y="16868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333375</xdr:colOff>
      <xdr:row>0</xdr:row>
      <xdr:rowOff>85725</xdr:rowOff>
    </xdr:to>
    <xdr:sp macro="" textlink="">
      <xdr:nvSpPr>
        <xdr:cNvPr id="17" name="Rectangle 2"/>
        <xdr:cNvSpPr>
          <a:spLocks noChangeArrowheads="1"/>
        </xdr:cNvSpPr>
      </xdr:nvSpPr>
      <xdr:spPr bwMode="auto">
        <a:xfrm>
          <a:off x="8229600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333375</xdr:colOff>
      <xdr:row>0</xdr:row>
      <xdr:rowOff>85725</xdr:rowOff>
    </xdr:to>
    <xdr:sp macro="" textlink="">
      <xdr:nvSpPr>
        <xdr:cNvPr id="18" name="Rectangle 2"/>
        <xdr:cNvSpPr>
          <a:spLocks noChangeArrowheads="1"/>
        </xdr:cNvSpPr>
      </xdr:nvSpPr>
      <xdr:spPr bwMode="auto">
        <a:xfrm>
          <a:off x="8810625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19" name="Rectangle 2"/>
        <xdr:cNvSpPr>
          <a:spLocks noChangeArrowheads="1"/>
        </xdr:cNvSpPr>
      </xdr:nvSpPr>
      <xdr:spPr bwMode="auto">
        <a:xfrm>
          <a:off x="9391650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20" name="Rectangle 2"/>
        <xdr:cNvSpPr>
          <a:spLocks noChangeArrowheads="1"/>
        </xdr:cNvSpPr>
      </xdr:nvSpPr>
      <xdr:spPr bwMode="auto">
        <a:xfrm>
          <a:off x="9829800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333375</xdr:colOff>
      <xdr:row>0</xdr:row>
      <xdr:rowOff>85725</xdr:rowOff>
    </xdr:to>
    <xdr:sp macro="" textlink="">
      <xdr:nvSpPr>
        <xdr:cNvPr id="21" name="Rectangle 2"/>
        <xdr:cNvSpPr>
          <a:spLocks noChangeArrowheads="1"/>
        </xdr:cNvSpPr>
      </xdr:nvSpPr>
      <xdr:spPr bwMode="auto">
        <a:xfrm>
          <a:off x="8810625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22" name="Rectangle 2"/>
        <xdr:cNvSpPr>
          <a:spLocks noChangeArrowheads="1"/>
        </xdr:cNvSpPr>
      </xdr:nvSpPr>
      <xdr:spPr bwMode="auto">
        <a:xfrm>
          <a:off x="9391650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23" name="Rectangle 2"/>
        <xdr:cNvSpPr>
          <a:spLocks noChangeArrowheads="1"/>
        </xdr:cNvSpPr>
      </xdr:nvSpPr>
      <xdr:spPr bwMode="auto">
        <a:xfrm>
          <a:off x="9391650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24" name="Rectangle 2"/>
        <xdr:cNvSpPr>
          <a:spLocks noChangeArrowheads="1"/>
        </xdr:cNvSpPr>
      </xdr:nvSpPr>
      <xdr:spPr bwMode="auto">
        <a:xfrm>
          <a:off x="9829800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25" name="Rectangle 2"/>
        <xdr:cNvSpPr>
          <a:spLocks noChangeArrowheads="1"/>
        </xdr:cNvSpPr>
      </xdr:nvSpPr>
      <xdr:spPr bwMode="auto">
        <a:xfrm>
          <a:off x="9829800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26" name="Rectangle 2"/>
        <xdr:cNvSpPr>
          <a:spLocks noChangeArrowheads="1"/>
        </xdr:cNvSpPr>
      </xdr:nvSpPr>
      <xdr:spPr bwMode="auto">
        <a:xfrm>
          <a:off x="9829800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333375</xdr:colOff>
      <xdr:row>0</xdr:row>
      <xdr:rowOff>114300</xdr:rowOff>
    </xdr:to>
    <xdr:sp macro="" textlink="">
      <xdr:nvSpPr>
        <xdr:cNvPr id="27" name="Rectangle 2"/>
        <xdr:cNvSpPr>
          <a:spLocks noChangeArrowheads="1"/>
        </xdr:cNvSpPr>
      </xdr:nvSpPr>
      <xdr:spPr bwMode="auto">
        <a:xfrm>
          <a:off x="8229600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333375</xdr:colOff>
      <xdr:row>0</xdr:row>
      <xdr:rowOff>114300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8229600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333375</xdr:colOff>
      <xdr:row>0</xdr:row>
      <xdr:rowOff>114300</xdr:rowOff>
    </xdr:to>
    <xdr:sp macro="" textlink="">
      <xdr:nvSpPr>
        <xdr:cNvPr id="29" name="Rectangle 2"/>
        <xdr:cNvSpPr>
          <a:spLocks noChangeArrowheads="1"/>
        </xdr:cNvSpPr>
      </xdr:nvSpPr>
      <xdr:spPr bwMode="auto">
        <a:xfrm>
          <a:off x="8810625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333375</xdr:colOff>
      <xdr:row>0</xdr:row>
      <xdr:rowOff>114300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8810625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114300</xdr:rowOff>
    </xdr:to>
    <xdr:sp macro="" textlink="">
      <xdr:nvSpPr>
        <xdr:cNvPr id="31" name="Rectangle 2"/>
        <xdr:cNvSpPr>
          <a:spLocks noChangeArrowheads="1"/>
        </xdr:cNvSpPr>
      </xdr:nvSpPr>
      <xdr:spPr bwMode="auto">
        <a:xfrm>
          <a:off x="9391650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114300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9391650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114300</xdr:rowOff>
    </xdr:to>
    <xdr:sp macro="" textlink="">
      <xdr:nvSpPr>
        <xdr:cNvPr id="33" name="Rectangle 2"/>
        <xdr:cNvSpPr>
          <a:spLocks noChangeArrowheads="1"/>
        </xdr:cNvSpPr>
      </xdr:nvSpPr>
      <xdr:spPr bwMode="auto">
        <a:xfrm>
          <a:off x="9829800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114300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9829800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365379</xdr:colOff>
      <xdr:row>0</xdr:row>
      <xdr:rowOff>36501</xdr:rowOff>
    </xdr:to>
    <xdr:sp macro="" textlink="">
      <xdr:nvSpPr>
        <xdr:cNvPr id="35" name="Rectangle 2"/>
        <xdr:cNvSpPr>
          <a:spLocks noChangeArrowheads="1"/>
        </xdr:cNvSpPr>
      </xdr:nvSpPr>
      <xdr:spPr bwMode="auto">
        <a:xfrm>
          <a:off x="8229600" y="198310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365379</xdr:colOff>
      <xdr:row>0</xdr:row>
      <xdr:rowOff>36501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8229600" y="198310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365379</xdr:colOff>
      <xdr:row>0</xdr:row>
      <xdr:rowOff>36501</xdr:rowOff>
    </xdr:to>
    <xdr:sp macro="" textlink="">
      <xdr:nvSpPr>
        <xdr:cNvPr id="37" name="Rectangle 2"/>
        <xdr:cNvSpPr>
          <a:spLocks noChangeArrowheads="1"/>
        </xdr:cNvSpPr>
      </xdr:nvSpPr>
      <xdr:spPr bwMode="auto">
        <a:xfrm>
          <a:off x="8229600" y="198310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365379</xdr:colOff>
      <xdr:row>0</xdr:row>
      <xdr:rowOff>36501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8229600" y="198310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39" name="Rectangle 2"/>
        <xdr:cNvSpPr>
          <a:spLocks noChangeArrowheads="1"/>
        </xdr:cNvSpPr>
      </xdr:nvSpPr>
      <xdr:spPr bwMode="auto">
        <a:xfrm>
          <a:off x="9391650" y="16868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40" name="Rectangle 2"/>
        <xdr:cNvSpPr>
          <a:spLocks noChangeArrowheads="1"/>
        </xdr:cNvSpPr>
      </xdr:nvSpPr>
      <xdr:spPr bwMode="auto">
        <a:xfrm>
          <a:off x="9391650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41" name="Rectangle 2"/>
        <xdr:cNvSpPr>
          <a:spLocks noChangeArrowheads="1"/>
        </xdr:cNvSpPr>
      </xdr:nvSpPr>
      <xdr:spPr bwMode="auto">
        <a:xfrm>
          <a:off x="9391650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114300</xdr:rowOff>
    </xdr:to>
    <xdr:sp macro="" textlink="">
      <xdr:nvSpPr>
        <xdr:cNvPr id="42" name="Rectangle 2"/>
        <xdr:cNvSpPr>
          <a:spLocks noChangeArrowheads="1"/>
        </xdr:cNvSpPr>
      </xdr:nvSpPr>
      <xdr:spPr bwMode="auto">
        <a:xfrm>
          <a:off x="9391650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114300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9391650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44" name="Rectangle 2"/>
        <xdr:cNvSpPr>
          <a:spLocks noChangeArrowheads="1"/>
        </xdr:cNvSpPr>
      </xdr:nvSpPr>
      <xdr:spPr bwMode="auto">
        <a:xfrm>
          <a:off x="9829800" y="16868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45" name="Rectangle 2"/>
        <xdr:cNvSpPr>
          <a:spLocks noChangeArrowheads="1"/>
        </xdr:cNvSpPr>
      </xdr:nvSpPr>
      <xdr:spPr bwMode="auto">
        <a:xfrm>
          <a:off x="9829800" y="16868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46" name="Rectangle 2"/>
        <xdr:cNvSpPr>
          <a:spLocks noChangeArrowheads="1"/>
        </xdr:cNvSpPr>
      </xdr:nvSpPr>
      <xdr:spPr bwMode="auto">
        <a:xfrm>
          <a:off x="9829800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47" name="Rectangle 2"/>
        <xdr:cNvSpPr>
          <a:spLocks noChangeArrowheads="1"/>
        </xdr:cNvSpPr>
      </xdr:nvSpPr>
      <xdr:spPr bwMode="auto">
        <a:xfrm>
          <a:off x="9829800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114300</xdr:rowOff>
    </xdr:to>
    <xdr:sp macro="" textlink="">
      <xdr:nvSpPr>
        <xdr:cNvPr id="48" name="Rectangle 2"/>
        <xdr:cNvSpPr>
          <a:spLocks noChangeArrowheads="1"/>
        </xdr:cNvSpPr>
      </xdr:nvSpPr>
      <xdr:spPr bwMode="auto">
        <a:xfrm>
          <a:off x="9829800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114300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9829800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365379</xdr:colOff>
      <xdr:row>0</xdr:row>
      <xdr:rowOff>36501</xdr:rowOff>
    </xdr:to>
    <xdr:sp macro="" textlink="">
      <xdr:nvSpPr>
        <xdr:cNvPr id="50" name="Rectangle 2"/>
        <xdr:cNvSpPr>
          <a:spLocks noChangeArrowheads="1"/>
        </xdr:cNvSpPr>
      </xdr:nvSpPr>
      <xdr:spPr bwMode="auto">
        <a:xfrm>
          <a:off x="8810625" y="198310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365379</xdr:colOff>
      <xdr:row>0</xdr:row>
      <xdr:rowOff>36501</xdr:rowOff>
    </xdr:to>
    <xdr:sp macro="" textlink="">
      <xdr:nvSpPr>
        <xdr:cNvPr id="51" name="Rectangle 50"/>
        <xdr:cNvSpPr>
          <a:spLocks noChangeArrowheads="1"/>
        </xdr:cNvSpPr>
      </xdr:nvSpPr>
      <xdr:spPr bwMode="auto">
        <a:xfrm>
          <a:off x="8810625" y="198310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365379</xdr:colOff>
      <xdr:row>0</xdr:row>
      <xdr:rowOff>36501</xdr:rowOff>
    </xdr:to>
    <xdr:sp macro="" textlink="">
      <xdr:nvSpPr>
        <xdr:cNvPr id="52" name="Rectangle 2"/>
        <xdr:cNvSpPr>
          <a:spLocks noChangeArrowheads="1"/>
        </xdr:cNvSpPr>
      </xdr:nvSpPr>
      <xdr:spPr bwMode="auto">
        <a:xfrm>
          <a:off x="8810625" y="198310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365379</xdr:colOff>
      <xdr:row>0</xdr:row>
      <xdr:rowOff>36501</xdr:rowOff>
    </xdr:to>
    <xdr:sp macro="" textlink="">
      <xdr:nvSpPr>
        <xdr:cNvPr id="53" name="Rectangle 52"/>
        <xdr:cNvSpPr>
          <a:spLocks noChangeArrowheads="1"/>
        </xdr:cNvSpPr>
      </xdr:nvSpPr>
      <xdr:spPr bwMode="auto">
        <a:xfrm>
          <a:off x="8810625" y="1983105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333375</xdr:colOff>
      <xdr:row>0</xdr:row>
      <xdr:rowOff>114300</xdr:rowOff>
    </xdr:to>
    <xdr:sp macro="" textlink="">
      <xdr:nvSpPr>
        <xdr:cNvPr id="54" name="Rectangle 2"/>
        <xdr:cNvSpPr>
          <a:spLocks noChangeArrowheads="1"/>
        </xdr:cNvSpPr>
      </xdr:nvSpPr>
      <xdr:spPr bwMode="auto">
        <a:xfrm>
          <a:off x="8229600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333375</xdr:colOff>
      <xdr:row>0</xdr:row>
      <xdr:rowOff>114300</xdr:rowOff>
    </xdr:to>
    <xdr:sp macro="" textlink="">
      <xdr:nvSpPr>
        <xdr:cNvPr id="55" name="Rectangle 54"/>
        <xdr:cNvSpPr>
          <a:spLocks noChangeArrowheads="1"/>
        </xdr:cNvSpPr>
      </xdr:nvSpPr>
      <xdr:spPr bwMode="auto">
        <a:xfrm>
          <a:off x="8229600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333375</xdr:colOff>
      <xdr:row>0</xdr:row>
      <xdr:rowOff>114300</xdr:rowOff>
    </xdr:to>
    <xdr:sp macro="" textlink="">
      <xdr:nvSpPr>
        <xdr:cNvPr id="56" name="Rectangle 2"/>
        <xdr:cNvSpPr>
          <a:spLocks noChangeArrowheads="1"/>
        </xdr:cNvSpPr>
      </xdr:nvSpPr>
      <xdr:spPr bwMode="auto">
        <a:xfrm>
          <a:off x="8810625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57" name="Rectangle 2"/>
        <xdr:cNvSpPr>
          <a:spLocks noChangeArrowheads="1"/>
        </xdr:cNvSpPr>
      </xdr:nvSpPr>
      <xdr:spPr bwMode="auto">
        <a:xfrm>
          <a:off x="9391650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58" name="Rectangle 2"/>
        <xdr:cNvSpPr>
          <a:spLocks noChangeArrowheads="1"/>
        </xdr:cNvSpPr>
      </xdr:nvSpPr>
      <xdr:spPr bwMode="auto">
        <a:xfrm>
          <a:off x="9391650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114300</xdr:rowOff>
    </xdr:to>
    <xdr:sp macro="" textlink="">
      <xdr:nvSpPr>
        <xdr:cNvPr id="59" name="Rectangle 2"/>
        <xdr:cNvSpPr>
          <a:spLocks noChangeArrowheads="1"/>
        </xdr:cNvSpPr>
      </xdr:nvSpPr>
      <xdr:spPr bwMode="auto">
        <a:xfrm>
          <a:off x="9391650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114300</xdr:rowOff>
    </xdr:to>
    <xdr:sp macro="" textlink="">
      <xdr:nvSpPr>
        <xdr:cNvPr id="60" name="Rectangle 59"/>
        <xdr:cNvSpPr>
          <a:spLocks noChangeArrowheads="1"/>
        </xdr:cNvSpPr>
      </xdr:nvSpPr>
      <xdr:spPr bwMode="auto">
        <a:xfrm>
          <a:off x="9391650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114300</xdr:rowOff>
    </xdr:to>
    <xdr:sp macro="" textlink="">
      <xdr:nvSpPr>
        <xdr:cNvPr id="61" name="Rectangle 2"/>
        <xdr:cNvSpPr>
          <a:spLocks noChangeArrowheads="1"/>
        </xdr:cNvSpPr>
      </xdr:nvSpPr>
      <xdr:spPr bwMode="auto">
        <a:xfrm>
          <a:off x="9391650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62" name="Rectangle 2"/>
        <xdr:cNvSpPr>
          <a:spLocks noChangeArrowheads="1"/>
        </xdr:cNvSpPr>
      </xdr:nvSpPr>
      <xdr:spPr bwMode="auto">
        <a:xfrm>
          <a:off x="9829800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63" name="Rectangle 2"/>
        <xdr:cNvSpPr>
          <a:spLocks noChangeArrowheads="1"/>
        </xdr:cNvSpPr>
      </xdr:nvSpPr>
      <xdr:spPr bwMode="auto">
        <a:xfrm>
          <a:off x="9829800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114300</xdr:rowOff>
    </xdr:to>
    <xdr:sp macro="" textlink="">
      <xdr:nvSpPr>
        <xdr:cNvPr id="64" name="Rectangle 2"/>
        <xdr:cNvSpPr>
          <a:spLocks noChangeArrowheads="1"/>
        </xdr:cNvSpPr>
      </xdr:nvSpPr>
      <xdr:spPr bwMode="auto">
        <a:xfrm>
          <a:off x="9829800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114300</xdr:rowOff>
    </xdr:to>
    <xdr:sp macro="" textlink="">
      <xdr:nvSpPr>
        <xdr:cNvPr id="65" name="Rectangle 64"/>
        <xdr:cNvSpPr>
          <a:spLocks noChangeArrowheads="1"/>
        </xdr:cNvSpPr>
      </xdr:nvSpPr>
      <xdr:spPr bwMode="auto">
        <a:xfrm>
          <a:off x="9829800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114300</xdr:rowOff>
    </xdr:to>
    <xdr:sp macro="" textlink="">
      <xdr:nvSpPr>
        <xdr:cNvPr id="66" name="Rectangle 2"/>
        <xdr:cNvSpPr>
          <a:spLocks noChangeArrowheads="1"/>
        </xdr:cNvSpPr>
      </xdr:nvSpPr>
      <xdr:spPr bwMode="auto">
        <a:xfrm>
          <a:off x="9829800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67" name="Rectangle 2"/>
        <xdr:cNvSpPr>
          <a:spLocks noChangeArrowheads="1"/>
        </xdr:cNvSpPr>
      </xdr:nvSpPr>
      <xdr:spPr bwMode="auto">
        <a:xfrm>
          <a:off x="9972675" y="16868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68" name="Rectangle 2"/>
        <xdr:cNvSpPr>
          <a:spLocks noChangeArrowheads="1"/>
        </xdr:cNvSpPr>
      </xdr:nvSpPr>
      <xdr:spPr bwMode="auto">
        <a:xfrm>
          <a:off x="9972675" y="16868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69" name="Rectangle 2"/>
        <xdr:cNvSpPr>
          <a:spLocks noChangeArrowheads="1"/>
        </xdr:cNvSpPr>
      </xdr:nvSpPr>
      <xdr:spPr bwMode="auto">
        <a:xfrm>
          <a:off x="9972675" y="16868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0" name="Rectangle 2"/>
        <xdr:cNvSpPr>
          <a:spLocks noChangeArrowheads="1"/>
        </xdr:cNvSpPr>
      </xdr:nvSpPr>
      <xdr:spPr bwMode="auto">
        <a:xfrm>
          <a:off x="9972675" y="16868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1" name="Rectangle 2"/>
        <xdr:cNvSpPr>
          <a:spLocks noChangeArrowheads="1"/>
        </xdr:cNvSpPr>
      </xdr:nvSpPr>
      <xdr:spPr bwMode="auto">
        <a:xfrm>
          <a:off x="9972675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2" name="Rectangle 2"/>
        <xdr:cNvSpPr>
          <a:spLocks noChangeArrowheads="1"/>
        </xdr:cNvSpPr>
      </xdr:nvSpPr>
      <xdr:spPr bwMode="auto">
        <a:xfrm>
          <a:off x="9972675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3" name="Rectangle 2"/>
        <xdr:cNvSpPr>
          <a:spLocks noChangeArrowheads="1"/>
        </xdr:cNvSpPr>
      </xdr:nvSpPr>
      <xdr:spPr bwMode="auto">
        <a:xfrm>
          <a:off x="9972675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4" name="Rectangle 2"/>
        <xdr:cNvSpPr>
          <a:spLocks noChangeArrowheads="1"/>
        </xdr:cNvSpPr>
      </xdr:nvSpPr>
      <xdr:spPr bwMode="auto">
        <a:xfrm>
          <a:off x="9972675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114300</xdr:rowOff>
    </xdr:to>
    <xdr:sp macro="" textlink="">
      <xdr:nvSpPr>
        <xdr:cNvPr id="75" name="Rectangle 2"/>
        <xdr:cNvSpPr>
          <a:spLocks noChangeArrowheads="1"/>
        </xdr:cNvSpPr>
      </xdr:nvSpPr>
      <xdr:spPr bwMode="auto">
        <a:xfrm>
          <a:off x="9972675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114300</xdr:rowOff>
    </xdr:to>
    <xdr:sp macro="" textlink="">
      <xdr:nvSpPr>
        <xdr:cNvPr id="76" name="Rectangle 75"/>
        <xdr:cNvSpPr>
          <a:spLocks noChangeArrowheads="1"/>
        </xdr:cNvSpPr>
      </xdr:nvSpPr>
      <xdr:spPr bwMode="auto">
        <a:xfrm>
          <a:off x="9972675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7" name="Rectangle 2"/>
        <xdr:cNvSpPr>
          <a:spLocks noChangeArrowheads="1"/>
        </xdr:cNvSpPr>
      </xdr:nvSpPr>
      <xdr:spPr bwMode="auto">
        <a:xfrm>
          <a:off x="9972675" y="16868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8" name="Rectangle 2"/>
        <xdr:cNvSpPr>
          <a:spLocks noChangeArrowheads="1"/>
        </xdr:cNvSpPr>
      </xdr:nvSpPr>
      <xdr:spPr bwMode="auto">
        <a:xfrm>
          <a:off x="9972675" y="16868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9" name="Rectangle 2"/>
        <xdr:cNvSpPr>
          <a:spLocks noChangeArrowheads="1"/>
        </xdr:cNvSpPr>
      </xdr:nvSpPr>
      <xdr:spPr bwMode="auto">
        <a:xfrm>
          <a:off x="9972675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80" name="Rectangle 2"/>
        <xdr:cNvSpPr>
          <a:spLocks noChangeArrowheads="1"/>
        </xdr:cNvSpPr>
      </xdr:nvSpPr>
      <xdr:spPr bwMode="auto">
        <a:xfrm>
          <a:off x="9972675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114300</xdr:rowOff>
    </xdr:to>
    <xdr:sp macro="" textlink="">
      <xdr:nvSpPr>
        <xdr:cNvPr id="81" name="Rectangle 2"/>
        <xdr:cNvSpPr>
          <a:spLocks noChangeArrowheads="1"/>
        </xdr:cNvSpPr>
      </xdr:nvSpPr>
      <xdr:spPr bwMode="auto">
        <a:xfrm>
          <a:off x="9972675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114300</xdr:rowOff>
    </xdr:to>
    <xdr:sp macro="" textlink="">
      <xdr:nvSpPr>
        <xdr:cNvPr id="82" name="Rectangle 81"/>
        <xdr:cNvSpPr>
          <a:spLocks noChangeArrowheads="1"/>
        </xdr:cNvSpPr>
      </xdr:nvSpPr>
      <xdr:spPr bwMode="auto">
        <a:xfrm>
          <a:off x="9972675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83" name="Rectangle 2"/>
        <xdr:cNvSpPr>
          <a:spLocks noChangeArrowheads="1"/>
        </xdr:cNvSpPr>
      </xdr:nvSpPr>
      <xdr:spPr bwMode="auto">
        <a:xfrm>
          <a:off x="9972675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84" name="Rectangle 2"/>
        <xdr:cNvSpPr>
          <a:spLocks noChangeArrowheads="1"/>
        </xdr:cNvSpPr>
      </xdr:nvSpPr>
      <xdr:spPr bwMode="auto">
        <a:xfrm>
          <a:off x="9972675" y="1724977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114300</xdr:rowOff>
    </xdr:to>
    <xdr:sp macro="" textlink="">
      <xdr:nvSpPr>
        <xdr:cNvPr id="85" name="Rectangle 2"/>
        <xdr:cNvSpPr>
          <a:spLocks noChangeArrowheads="1"/>
        </xdr:cNvSpPr>
      </xdr:nvSpPr>
      <xdr:spPr bwMode="auto">
        <a:xfrm>
          <a:off x="9972675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114300</xdr:rowOff>
    </xdr:to>
    <xdr:sp macro="" textlink="">
      <xdr:nvSpPr>
        <xdr:cNvPr id="86" name="Rectangle 85"/>
        <xdr:cNvSpPr>
          <a:spLocks noChangeArrowheads="1"/>
        </xdr:cNvSpPr>
      </xdr:nvSpPr>
      <xdr:spPr bwMode="auto">
        <a:xfrm>
          <a:off x="9972675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114300</xdr:rowOff>
    </xdr:to>
    <xdr:sp macro="" textlink="">
      <xdr:nvSpPr>
        <xdr:cNvPr id="87" name="Rectangle 2"/>
        <xdr:cNvSpPr>
          <a:spLocks noChangeArrowheads="1"/>
        </xdr:cNvSpPr>
      </xdr:nvSpPr>
      <xdr:spPr bwMode="auto">
        <a:xfrm>
          <a:off x="9972675" y="1724977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0</xdr:row>
      <xdr:rowOff>0</xdr:rowOff>
    </xdr:from>
    <xdr:to>
      <xdr:col>10</xdr:col>
      <xdr:colOff>333375</xdr:colOff>
      <xdr:row>0</xdr:row>
      <xdr:rowOff>114300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82105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0</xdr:row>
      <xdr:rowOff>0</xdr:rowOff>
    </xdr:from>
    <xdr:to>
      <xdr:col>10</xdr:col>
      <xdr:colOff>333375</xdr:colOff>
      <xdr:row>0</xdr:row>
      <xdr:rowOff>114300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82105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0</xdr:row>
      <xdr:rowOff>0</xdr:rowOff>
    </xdr:from>
    <xdr:to>
      <xdr:col>10</xdr:col>
      <xdr:colOff>365379</xdr:colOff>
      <xdr:row>0</xdr:row>
      <xdr:rowOff>36501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82105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0</xdr:row>
      <xdr:rowOff>0</xdr:rowOff>
    </xdr:from>
    <xdr:to>
      <xdr:col>10</xdr:col>
      <xdr:colOff>365379</xdr:colOff>
      <xdr:row>0</xdr:row>
      <xdr:rowOff>36501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82105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0</xdr:row>
      <xdr:rowOff>0</xdr:rowOff>
    </xdr:from>
    <xdr:to>
      <xdr:col>10</xdr:col>
      <xdr:colOff>365379</xdr:colOff>
      <xdr:row>0</xdr:row>
      <xdr:rowOff>36501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82105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0</xdr:row>
      <xdr:rowOff>0</xdr:rowOff>
    </xdr:from>
    <xdr:to>
      <xdr:col>10</xdr:col>
      <xdr:colOff>365379</xdr:colOff>
      <xdr:row>0</xdr:row>
      <xdr:rowOff>36501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82105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333375</xdr:colOff>
      <xdr:row>0</xdr:row>
      <xdr:rowOff>85725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94297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100393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10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333375</xdr:colOff>
      <xdr:row>0</xdr:row>
      <xdr:rowOff>85725</xdr:rowOff>
    </xdr:to>
    <xdr:sp macro="" textlink="">
      <xdr:nvSpPr>
        <xdr:cNvPr id="11" name="Rectangle 2"/>
        <xdr:cNvSpPr>
          <a:spLocks noChangeArrowheads="1"/>
        </xdr:cNvSpPr>
      </xdr:nvSpPr>
      <xdr:spPr bwMode="auto">
        <a:xfrm>
          <a:off x="94297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12" name="Rectangle 2"/>
        <xdr:cNvSpPr>
          <a:spLocks noChangeArrowheads="1"/>
        </xdr:cNvSpPr>
      </xdr:nvSpPr>
      <xdr:spPr bwMode="auto">
        <a:xfrm>
          <a:off x="100393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100393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14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15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16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333375</xdr:colOff>
      <xdr:row>0</xdr:row>
      <xdr:rowOff>85725</xdr:rowOff>
    </xdr:to>
    <xdr:sp macro="" textlink="">
      <xdr:nvSpPr>
        <xdr:cNvPr id="17" name="Rectangle 2"/>
        <xdr:cNvSpPr>
          <a:spLocks noChangeArrowheads="1"/>
        </xdr:cNvSpPr>
      </xdr:nvSpPr>
      <xdr:spPr bwMode="auto">
        <a:xfrm>
          <a:off x="88201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333375</xdr:colOff>
      <xdr:row>0</xdr:row>
      <xdr:rowOff>85725</xdr:rowOff>
    </xdr:to>
    <xdr:sp macro="" textlink="">
      <xdr:nvSpPr>
        <xdr:cNvPr id="18" name="Rectangle 2"/>
        <xdr:cNvSpPr>
          <a:spLocks noChangeArrowheads="1"/>
        </xdr:cNvSpPr>
      </xdr:nvSpPr>
      <xdr:spPr bwMode="auto">
        <a:xfrm>
          <a:off x="94297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19" name="Rectangle 2"/>
        <xdr:cNvSpPr>
          <a:spLocks noChangeArrowheads="1"/>
        </xdr:cNvSpPr>
      </xdr:nvSpPr>
      <xdr:spPr bwMode="auto">
        <a:xfrm>
          <a:off x="100393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20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333375</xdr:colOff>
      <xdr:row>0</xdr:row>
      <xdr:rowOff>85725</xdr:rowOff>
    </xdr:to>
    <xdr:sp macro="" textlink="">
      <xdr:nvSpPr>
        <xdr:cNvPr id="21" name="Rectangle 2"/>
        <xdr:cNvSpPr>
          <a:spLocks noChangeArrowheads="1"/>
        </xdr:cNvSpPr>
      </xdr:nvSpPr>
      <xdr:spPr bwMode="auto">
        <a:xfrm>
          <a:off x="94297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22" name="Rectangle 2"/>
        <xdr:cNvSpPr>
          <a:spLocks noChangeArrowheads="1"/>
        </xdr:cNvSpPr>
      </xdr:nvSpPr>
      <xdr:spPr bwMode="auto">
        <a:xfrm>
          <a:off x="100393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23" name="Rectangle 2"/>
        <xdr:cNvSpPr>
          <a:spLocks noChangeArrowheads="1"/>
        </xdr:cNvSpPr>
      </xdr:nvSpPr>
      <xdr:spPr bwMode="auto">
        <a:xfrm>
          <a:off x="100393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24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25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26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333375</xdr:colOff>
      <xdr:row>0</xdr:row>
      <xdr:rowOff>114300</xdr:rowOff>
    </xdr:to>
    <xdr:sp macro="" textlink="">
      <xdr:nvSpPr>
        <xdr:cNvPr id="27" name="Rectangle 2"/>
        <xdr:cNvSpPr>
          <a:spLocks noChangeArrowheads="1"/>
        </xdr:cNvSpPr>
      </xdr:nvSpPr>
      <xdr:spPr bwMode="auto">
        <a:xfrm>
          <a:off x="88201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333375</xdr:colOff>
      <xdr:row>0</xdr:row>
      <xdr:rowOff>114300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88201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333375</xdr:colOff>
      <xdr:row>0</xdr:row>
      <xdr:rowOff>114300</xdr:rowOff>
    </xdr:to>
    <xdr:sp macro="" textlink="">
      <xdr:nvSpPr>
        <xdr:cNvPr id="29" name="Rectangle 2"/>
        <xdr:cNvSpPr>
          <a:spLocks noChangeArrowheads="1"/>
        </xdr:cNvSpPr>
      </xdr:nvSpPr>
      <xdr:spPr bwMode="auto">
        <a:xfrm>
          <a:off x="94297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333375</xdr:colOff>
      <xdr:row>0</xdr:row>
      <xdr:rowOff>114300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94297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114300</xdr:rowOff>
    </xdr:to>
    <xdr:sp macro="" textlink="">
      <xdr:nvSpPr>
        <xdr:cNvPr id="31" name="Rectangle 2"/>
        <xdr:cNvSpPr>
          <a:spLocks noChangeArrowheads="1"/>
        </xdr:cNvSpPr>
      </xdr:nvSpPr>
      <xdr:spPr bwMode="auto">
        <a:xfrm>
          <a:off x="100393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114300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100393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114300</xdr:rowOff>
    </xdr:to>
    <xdr:sp macro="" textlink="">
      <xdr:nvSpPr>
        <xdr:cNvPr id="33" name="Rectangle 2"/>
        <xdr:cNvSpPr>
          <a:spLocks noChangeArrowheads="1"/>
        </xdr:cNvSpPr>
      </xdr:nvSpPr>
      <xdr:spPr bwMode="auto">
        <a:xfrm>
          <a:off x="10506075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114300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10506075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365379</xdr:colOff>
      <xdr:row>0</xdr:row>
      <xdr:rowOff>36501</xdr:rowOff>
    </xdr:to>
    <xdr:sp macro="" textlink="">
      <xdr:nvSpPr>
        <xdr:cNvPr id="35" name="Rectangle 2"/>
        <xdr:cNvSpPr>
          <a:spLocks noChangeArrowheads="1"/>
        </xdr:cNvSpPr>
      </xdr:nvSpPr>
      <xdr:spPr bwMode="auto">
        <a:xfrm>
          <a:off x="88201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365379</xdr:colOff>
      <xdr:row>0</xdr:row>
      <xdr:rowOff>36501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88201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365379</xdr:colOff>
      <xdr:row>0</xdr:row>
      <xdr:rowOff>36501</xdr:rowOff>
    </xdr:to>
    <xdr:sp macro="" textlink="">
      <xdr:nvSpPr>
        <xdr:cNvPr id="37" name="Rectangle 2"/>
        <xdr:cNvSpPr>
          <a:spLocks noChangeArrowheads="1"/>
        </xdr:cNvSpPr>
      </xdr:nvSpPr>
      <xdr:spPr bwMode="auto">
        <a:xfrm>
          <a:off x="88201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365379</xdr:colOff>
      <xdr:row>0</xdr:row>
      <xdr:rowOff>36501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88201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39" name="Rectangle 2"/>
        <xdr:cNvSpPr>
          <a:spLocks noChangeArrowheads="1"/>
        </xdr:cNvSpPr>
      </xdr:nvSpPr>
      <xdr:spPr bwMode="auto">
        <a:xfrm>
          <a:off x="100393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40" name="Rectangle 2"/>
        <xdr:cNvSpPr>
          <a:spLocks noChangeArrowheads="1"/>
        </xdr:cNvSpPr>
      </xdr:nvSpPr>
      <xdr:spPr bwMode="auto">
        <a:xfrm>
          <a:off x="100393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41" name="Rectangle 2"/>
        <xdr:cNvSpPr>
          <a:spLocks noChangeArrowheads="1"/>
        </xdr:cNvSpPr>
      </xdr:nvSpPr>
      <xdr:spPr bwMode="auto">
        <a:xfrm>
          <a:off x="100393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114300</xdr:rowOff>
    </xdr:to>
    <xdr:sp macro="" textlink="">
      <xdr:nvSpPr>
        <xdr:cNvPr id="42" name="Rectangle 2"/>
        <xdr:cNvSpPr>
          <a:spLocks noChangeArrowheads="1"/>
        </xdr:cNvSpPr>
      </xdr:nvSpPr>
      <xdr:spPr bwMode="auto">
        <a:xfrm>
          <a:off x="100393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114300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100393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44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45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46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47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114300</xdr:rowOff>
    </xdr:to>
    <xdr:sp macro="" textlink="">
      <xdr:nvSpPr>
        <xdr:cNvPr id="48" name="Rectangle 2"/>
        <xdr:cNvSpPr>
          <a:spLocks noChangeArrowheads="1"/>
        </xdr:cNvSpPr>
      </xdr:nvSpPr>
      <xdr:spPr bwMode="auto">
        <a:xfrm>
          <a:off x="10506075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114300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10506075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365379</xdr:colOff>
      <xdr:row>0</xdr:row>
      <xdr:rowOff>36501</xdr:rowOff>
    </xdr:to>
    <xdr:sp macro="" textlink="">
      <xdr:nvSpPr>
        <xdr:cNvPr id="50" name="Rectangle 2"/>
        <xdr:cNvSpPr>
          <a:spLocks noChangeArrowheads="1"/>
        </xdr:cNvSpPr>
      </xdr:nvSpPr>
      <xdr:spPr bwMode="auto">
        <a:xfrm>
          <a:off x="94297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365379</xdr:colOff>
      <xdr:row>0</xdr:row>
      <xdr:rowOff>36501</xdr:rowOff>
    </xdr:to>
    <xdr:sp macro="" textlink="">
      <xdr:nvSpPr>
        <xdr:cNvPr id="51" name="Rectangle 50"/>
        <xdr:cNvSpPr>
          <a:spLocks noChangeArrowheads="1"/>
        </xdr:cNvSpPr>
      </xdr:nvSpPr>
      <xdr:spPr bwMode="auto">
        <a:xfrm>
          <a:off x="94297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365379</xdr:colOff>
      <xdr:row>0</xdr:row>
      <xdr:rowOff>36501</xdr:rowOff>
    </xdr:to>
    <xdr:sp macro="" textlink="">
      <xdr:nvSpPr>
        <xdr:cNvPr id="52" name="Rectangle 2"/>
        <xdr:cNvSpPr>
          <a:spLocks noChangeArrowheads="1"/>
        </xdr:cNvSpPr>
      </xdr:nvSpPr>
      <xdr:spPr bwMode="auto">
        <a:xfrm>
          <a:off x="94297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365379</xdr:colOff>
      <xdr:row>0</xdr:row>
      <xdr:rowOff>36501</xdr:rowOff>
    </xdr:to>
    <xdr:sp macro="" textlink="">
      <xdr:nvSpPr>
        <xdr:cNvPr id="53" name="Rectangle 52"/>
        <xdr:cNvSpPr>
          <a:spLocks noChangeArrowheads="1"/>
        </xdr:cNvSpPr>
      </xdr:nvSpPr>
      <xdr:spPr bwMode="auto">
        <a:xfrm>
          <a:off x="9429750" y="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333375</xdr:colOff>
      <xdr:row>0</xdr:row>
      <xdr:rowOff>114300</xdr:rowOff>
    </xdr:to>
    <xdr:sp macro="" textlink="">
      <xdr:nvSpPr>
        <xdr:cNvPr id="54" name="Rectangle 2"/>
        <xdr:cNvSpPr>
          <a:spLocks noChangeArrowheads="1"/>
        </xdr:cNvSpPr>
      </xdr:nvSpPr>
      <xdr:spPr bwMode="auto">
        <a:xfrm>
          <a:off x="88201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11</xdr:col>
      <xdr:colOff>333375</xdr:colOff>
      <xdr:row>0</xdr:row>
      <xdr:rowOff>114300</xdr:rowOff>
    </xdr:to>
    <xdr:sp macro="" textlink="">
      <xdr:nvSpPr>
        <xdr:cNvPr id="55" name="Rectangle 54"/>
        <xdr:cNvSpPr>
          <a:spLocks noChangeArrowheads="1"/>
        </xdr:cNvSpPr>
      </xdr:nvSpPr>
      <xdr:spPr bwMode="auto">
        <a:xfrm>
          <a:off x="88201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0</xdr:row>
      <xdr:rowOff>0</xdr:rowOff>
    </xdr:from>
    <xdr:to>
      <xdr:col>12</xdr:col>
      <xdr:colOff>333375</xdr:colOff>
      <xdr:row>0</xdr:row>
      <xdr:rowOff>114300</xdr:rowOff>
    </xdr:to>
    <xdr:sp macro="" textlink="">
      <xdr:nvSpPr>
        <xdr:cNvPr id="56" name="Rectangle 2"/>
        <xdr:cNvSpPr>
          <a:spLocks noChangeArrowheads="1"/>
        </xdr:cNvSpPr>
      </xdr:nvSpPr>
      <xdr:spPr bwMode="auto">
        <a:xfrm>
          <a:off x="94297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57" name="Rectangle 2"/>
        <xdr:cNvSpPr>
          <a:spLocks noChangeArrowheads="1"/>
        </xdr:cNvSpPr>
      </xdr:nvSpPr>
      <xdr:spPr bwMode="auto">
        <a:xfrm>
          <a:off x="100393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85725</xdr:rowOff>
    </xdr:to>
    <xdr:sp macro="" textlink="">
      <xdr:nvSpPr>
        <xdr:cNvPr id="58" name="Rectangle 2"/>
        <xdr:cNvSpPr>
          <a:spLocks noChangeArrowheads="1"/>
        </xdr:cNvSpPr>
      </xdr:nvSpPr>
      <xdr:spPr bwMode="auto">
        <a:xfrm>
          <a:off x="100393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114300</xdr:rowOff>
    </xdr:to>
    <xdr:sp macro="" textlink="">
      <xdr:nvSpPr>
        <xdr:cNvPr id="59" name="Rectangle 2"/>
        <xdr:cNvSpPr>
          <a:spLocks noChangeArrowheads="1"/>
        </xdr:cNvSpPr>
      </xdr:nvSpPr>
      <xdr:spPr bwMode="auto">
        <a:xfrm>
          <a:off x="100393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114300</xdr:rowOff>
    </xdr:to>
    <xdr:sp macro="" textlink="">
      <xdr:nvSpPr>
        <xdr:cNvPr id="60" name="Rectangle 59"/>
        <xdr:cNvSpPr>
          <a:spLocks noChangeArrowheads="1"/>
        </xdr:cNvSpPr>
      </xdr:nvSpPr>
      <xdr:spPr bwMode="auto">
        <a:xfrm>
          <a:off x="100393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0</xdr:row>
      <xdr:rowOff>0</xdr:rowOff>
    </xdr:from>
    <xdr:to>
      <xdr:col>13</xdr:col>
      <xdr:colOff>333375</xdr:colOff>
      <xdr:row>0</xdr:row>
      <xdr:rowOff>114300</xdr:rowOff>
    </xdr:to>
    <xdr:sp macro="" textlink="">
      <xdr:nvSpPr>
        <xdr:cNvPr id="61" name="Rectangle 2"/>
        <xdr:cNvSpPr>
          <a:spLocks noChangeArrowheads="1"/>
        </xdr:cNvSpPr>
      </xdr:nvSpPr>
      <xdr:spPr bwMode="auto">
        <a:xfrm>
          <a:off x="100393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62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85725</xdr:rowOff>
    </xdr:to>
    <xdr:sp macro="" textlink="">
      <xdr:nvSpPr>
        <xdr:cNvPr id="63" name="Rectangle 2"/>
        <xdr:cNvSpPr>
          <a:spLocks noChangeArrowheads="1"/>
        </xdr:cNvSpPr>
      </xdr:nvSpPr>
      <xdr:spPr bwMode="auto">
        <a:xfrm>
          <a:off x="10506075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114300</xdr:rowOff>
    </xdr:to>
    <xdr:sp macro="" textlink="">
      <xdr:nvSpPr>
        <xdr:cNvPr id="64" name="Rectangle 2"/>
        <xdr:cNvSpPr>
          <a:spLocks noChangeArrowheads="1"/>
        </xdr:cNvSpPr>
      </xdr:nvSpPr>
      <xdr:spPr bwMode="auto">
        <a:xfrm>
          <a:off x="10506075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114300</xdr:rowOff>
    </xdr:to>
    <xdr:sp macro="" textlink="">
      <xdr:nvSpPr>
        <xdr:cNvPr id="65" name="Rectangle 64"/>
        <xdr:cNvSpPr>
          <a:spLocks noChangeArrowheads="1"/>
        </xdr:cNvSpPr>
      </xdr:nvSpPr>
      <xdr:spPr bwMode="auto">
        <a:xfrm>
          <a:off x="10506075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190500</xdr:colOff>
      <xdr:row>0</xdr:row>
      <xdr:rowOff>114300</xdr:rowOff>
    </xdr:to>
    <xdr:sp macro="" textlink="">
      <xdr:nvSpPr>
        <xdr:cNvPr id="66" name="Rectangle 2"/>
        <xdr:cNvSpPr>
          <a:spLocks noChangeArrowheads="1"/>
        </xdr:cNvSpPr>
      </xdr:nvSpPr>
      <xdr:spPr bwMode="auto">
        <a:xfrm>
          <a:off x="10506075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67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68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69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0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1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2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3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4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114300</xdr:rowOff>
    </xdr:to>
    <xdr:sp macro="" textlink="">
      <xdr:nvSpPr>
        <xdr:cNvPr id="75" name="Rectangle 2"/>
        <xdr:cNvSpPr>
          <a:spLocks noChangeArrowheads="1"/>
        </xdr:cNvSpPr>
      </xdr:nvSpPr>
      <xdr:spPr bwMode="auto">
        <a:xfrm>
          <a:off x="106489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114300</xdr:rowOff>
    </xdr:to>
    <xdr:sp macro="" textlink="">
      <xdr:nvSpPr>
        <xdr:cNvPr id="76" name="Rectangle 75"/>
        <xdr:cNvSpPr>
          <a:spLocks noChangeArrowheads="1"/>
        </xdr:cNvSpPr>
      </xdr:nvSpPr>
      <xdr:spPr bwMode="auto">
        <a:xfrm>
          <a:off x="106489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7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8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79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80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114300</xdr:rowOff>
    </xdr:to>
    <xdr:sp macro="" textlink="">
      <xdr:nvSpPr>
        <xdr:cNvPr id="81" name="Rectangle 2"/>
        <xdr:cNvSpPr>
          <a:spLocks noChangeArrowheads="1"/>
        </xdr:cNvSpPr>
      </xdr:nvSpPr>
      <xdr:spPr bwMode="auto">
        <a:xfrm>
          <a:off x="106489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114300</xdr:rowOff>
    </xdr:to>
    <xdr:sp macro="" textlink="">
      <xdr:nvSpPr>
        <xdr:cNvPr id="82" name="Rectangle 81"/>
        <xdr:cNvSpPr>
          <a:spLocks noChangeArrowheads="1"/>
        </xdr:cNvSpPr>
      </xdr:nvSpPr>
      <xdr:spPr bwMode="auto">
        <a:xfrm>
          <a:off x="106489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83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85725</xdr:rowOff>
    </xdr:to>
    <xdr:sp macro="" textlink="">
      <xdr:nvSpPr>
        <xdr:cNvPr id="84" name="Rectangle 2"/>
        <xdr:cNvSpPr>
          <a:spLocks noChangeArrowheads="1"/>
        </xdr:cNvSpPr>
      </xdr:nvSpPr>
      <xdr:spPr bwMode="auto">
        <a:xfrm>
          <a:off x="10648950" y="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114300</xdr:rowOff>
    </xdr:to>
    <xdr:sp macro="" textlink="">
      <xdr:nvSpPr>
        <xdr:cNvPr id="85" name="Rectangle 2"/>
        <xdr:cNvSpPr>
          <a:spLocks noChangeArrowheads="1"/>
        </xdr:cNvSpPr>
      </xdr:nvSpPr>
      <xdr:spPr bwMode="auto">
        <a:xfrm>
          <a:off x="106489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114300</xdr:rowOff>
    </xdr:to>
    <xdr:sp macro="" textlink="">
      <xdr:nvSpPr>
        <xdr:cNvPr id="86" name="Rectangle 85"/>
        <xdr:cNvSpPr>
          <a:spLocks noChangeArrowheads="1"/>
        </xdr:cNvSpPr>
      </xdr:nvSpPr>
      <xdr:spPr bwMode="auto">
        <a:xfrm>
          <a:off x="106489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0</xdr:row>
      <xdr:rowOff>0</xdr:rowOff>
    </xdr:from>
    <xdr:to>
      <xdr:col>14</xdr:col>
      <xdr:colOff>333375</xdr:colOff>
      <xdr:row>0</xdr:row>
      <xdr:rowOff>114300</xdr:rowOff>
    </xdr:to>
    <xdr:sp macro="" textlink="">
      <xdr:nvSpPr>
        <xdr:cNvPr id="87" name="Rectangle 2"/>
        <xdr:cNvSpPr>
          <a:spLocks noChangeArrowheads="1"/>
        </xdr:cNvSpPr>
      </xdr:nvSpPr>
      <xdr:spPr bwMode="auto">
        <a:xfrm>
          <a:off x="10648950" y="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BAZNAS\REKAP%20RC%202020%20(Juli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Sheet2"/>
      <sheetName val="Sheet3"/>
    </sheetNames>
    <sheetDataSet>
      <sheetData sheetId="0">
        <row r="123">
          <cell r="P123">
            <v>1106250</v>
          </cell>
        </row>
        <row r="188">
          <cell r="P188">
            <v>172125</v>
          </cell>
          <cell r="Q188">
            <v>575000</v>
          </cell>
        </row>
        <row r="464">
          <cell r="P464">
            <v>2260200</v>
          </cell>
        </row>
        <row r="877">
          <cell r="P877">
            <v>799825</v>
          </cell>
        </row>
        <row r="958">
          <cell r="P958">
            <v>1633325.12</v>
          </cell>
        </row>
        <row r="1021">
          <cell r="P1021">
            <v>413625</v>
          </cell>
        </row>
        <row r="1085">
          <cell r="P1085">
            <v>446500</v>
          </cell>
          <cell r="Q1085">
            <v>795000</v>
          </cell>
        </row>
        <row r="1129">
          <cell r="P1129">
            <v>239125</v>
          </cell>
          <cell r="Q1129">
            <v>560000</v>
          </cell>
        </row>
        <row r="1218">
          <cell r="P1218">
            <v>274125</v>
          </cell>
          <cell r="Q1218">
            <v>805000</v>
          </cell>
        </row>
        <row r="1252">
          <cell r="P1252">
            <v>302125</v>
          </cell>
          <cell r="Q1252">
            <v>435000</v>
          </cell>
        </row>
        <row r="1370">
          <cell r="P1370">
            <v>307500</v>
          </cell>
          <cell r="Q1370">
            <v>1230000</v>
          </cell>
        </row>
        <row r="1395">
          <cell r="P1395">
            <v>270910</v>
          </cell>
          <cell r="Q1395">
            <v>315000</v>
          </cell>
        </row>
        <row r="1483">
          <cell r="P1483">
            <v>497875</v>
          </cell>
          <cell r="Q1483">
            <v>800000</v>
          </cell>
        </row>
        <row r="1523">
          <cell r="P1523">
            <v>721250</v>
          </cell>
          <cell r="Q1523">
            <v>505000</v>
          </cell>
        </row>
        <row r="1556">
          <cell r="P1556">
            <v>206500</v>
          </cell>
          <cell r="Q1556">
            <v>455000</v>
          </cell>
        </row>
        <row r="1596">
          <cell r="P1596">
            <v>690625</v>
          </cell>
          <cell r="Q1596">
            <v>530000</v>
          </cell>
        </row>
        <row r="1631">
          <cell r="P1631">
            <v>393225</v>
          </cell>
          <cell r="Q1631">
            <v>661500</v>
          </cell>
        </row>
        <row r="1654">
          <cell r="P1654">
            <v>222625</v>
          </cell>
          <cell r="Q1654">
            <v>310000</v>
          </cell>
        </row>
        <row r="1664">
          <cell r="P1664">
            <v>69000</v>
          </cell>
          <cell r="Q1664">
            <v>130000</v>
          </cell>
        </row>
        <row r="1900">
          <cell r="P1900">
            <v>1313470</v>
          </cell>
          <cell r="Q1900">
            <v>2955000</v>
          </cell>
        </row>
        <row r="1979">
          <cell r="P1979">
            <v>1751000</v>
          </cell>
          <cell r="Q1979">
            <v>0</v>
          </cell>
        </row>
        <row r="2060">
          <cell r="P2060">
            <v>661500</v>
          </cell>
          <cell r="Q2060">
            <v>1105000</v>
          </cell>
        </row>
        <row r="2145">
          <cell r="P2145">
            <v>796000</v>
          </cell>
          <cell r="Q2145">
            <v>1095000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39"/>
  <sheetViews>
    <sheetView tabSelected="1" view="pageBreakPreview" zoomScale="120" zoomScaleSheetLayoutView="120" workbookViewId="0">
      <selection activeCell="B410" sqref="B410"/>
    </sheetView>
  </sheetViews>
  <sheetFormatPr defaultRowHeight="13.5" x14ac:dyDescent="0.2"/>
  <cols>
    <col min="1" max="1" width="4" style="36" customWidth="1"/>
    <col min="2" max="2" width="43.85546875" style="36" customWidth="1"/>
    <col min="3" max="3" width="8.7109375" style="100" customWidth="1"/>
    <col min="4" max="10" width="8" style="100" customWidth="1"/>
    <col min="11" max="11" width="8.7109375" style="100" customWidth="1"/>
    <col min="12" max="12" width="8.7109375" style="101" customWidth="1"/>
    <col min="13" max="14" width="8.7109375" style="100" customWidth="1"/>
    <col min="15" max="15" width="8" style="76" customWidth="1"/>
    <col min="16" max="16" width="11.5703125" style="30" bestFit="1" customWidth="1"/>
    <col min="17" max="17" width="10.85546875" style="30" bestFit="1" customWidth="1"/>
    <col min="18" max="18" width="10" style="30" bestFit="1" customWidth="1"/>
    <col min="19" max="16384" width="9.140625" style="30"/>
  </cols>
  <sheetData>
    <row r="1" spans="1:15" ht="15" x14ac:dyDescent="0.3">
      <c r="A1" s="216" t="s">
        <v>290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5" ht="15" x14ac:dyDescent="0.2">
      <c r="A2" s="217" t="s">
        <v>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5" ht="12.75" x14ac:dyDescent="0.2">
      <c r="A3" s="218" t="s">
        <v>303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</row>
    <row r="5" spans="1:15" ht="18" customHeight="1" x14ac:dyDescent="0.2">
      <c r="A5" s="31" t="s">
        <v>1</v>
      </c>
      <c r="B5" s="31" t="s">
        <v>2</v>
      </c>
      <c r="C5" s="77" t="s">
        <v>3</v>
      </c>
      <c r="D5" s="77" t="s">
        <v>4</v>
      </c>
      <c r="E5" s="77" t="s">
        <v>5</v>
      </c>
      <c r="F5" s="77" t="s">
        <v>6</v>
      </c>
      <c r="G5" s="77" t="s">
        <v>7</v>
      </c>
      <c r="H5" s="77" t="s">
        <v>8</v>
      </c>
      <c r="I5" s="77" t="s">
        <v>9</v>
      </c>
      <c r="J5" s="77" t="s">
        <v>10</v>
      </c>
      <c r="K5" s="77" t="s">
        <v>11</v>
      </c>
      <c r="L5" s="78" t="s">
        <v>12</v>
      </c>
      <c r="M5" s="77" t="s">
        <v>13</v>
      </c>
      <c r="N5" s="77" t="s">
        <v>14</v>
      </c>
      <c r="O5" s="77" t="s">
        <v>319</v>
      </c>
    </row>
    <row r="6" spans="1:15" x14ac:dyDescent="0.25">
      <c r="A6" s="211">
        <v>1</v>
      </c>
      <c r="B6" s="213" t="s">
        <v>321</v>
      </c>
      <c r="C6" s="189" t="s">
        <v>15</v>
      </c>
      <c r="D6" s="79">
        <f>70000+258500</f>
        <v>328500</v>
      </c>
      <c r="E6" s="80">
        <v>272000</v>
      </c>
      <c r="F6" s="80">
        <v>272000</v>
      </c>
      <c r="G6" s="80">
        <v>272000</v>
      </c>
      <c r="H6" s="80">
        <v>272000</v>
      </c>
      <c r="I6" s="80">
        <v>272000</v>
      </c>
      <c r="J6" s="80">
        <v>272000</v>
      </c>
      <c r="K6" s="80">
        <v>272000</v>
      </c>
      <c r="L6" s="80">
        <v>272000</v>
      </c>
      <c r="M6" s="80">
        <v>272000</v>
      </c>
      <c r="N6" s="80">
        <v>272000</v>
      </c>
      <c r="O6" s="80">
        <v>272000</v>
      </c>
    </row>
    <row r="7" spans="1:15" x14ac:dyDescent="0.25">
      <c r="A7" s="212"/>
      <c r="B7" s="213"/>
      <c r="C7" s="189" t="s">
        <v>16</v>
      </c>
      <c r="D7" s="79">
        <v>150000</v>
      </c>
      <c r="E7" s="79">
        <v>120000</v>
      </c>
      <c r="F7" s="79">
        <v>120000</v>
      </c>
      <c r="G7" s="79">
        <v>120000</v>
      </c>
      <c r="H7" s="79">
        <v>120000</v>
      </c>
      <c r="I7" s="79">
        <v>120000</v>
      </c>
      <c r="J7" s="79">
        <v>120000</v>
      </c>
      <c r="K7" s="79">
        <v>120000</v>
      </c>
      <c r="L7" s="79">
        <v>120000</v>
      </c>
      <c r="M7" s="79">
        <v>120000</v>
      </c>
      <c r="N7" s="81">
        <v>105000</v>
      </c>
      <c r="O7" s="81">
        <v>105000</v>
      </c>
    </row>
    <row r="8" spans="1:15" x14ac:dyDescent="0.25">
      <c r="A8" s="211">
        <v>2</v>
      </c>
      <c r="B8" s="214" t="s">
        <v>322</v>
      </c>
      <c r="C8" s="189" t="s">
        <v>15</v>
      </c>
      <c r="D8" s="79">
        <v>58500</v>
      </c>
      <c r="E8" s="79">
        <v>45000</v>
      </c>
      <c r="F8" s="79">
        <v>45000</v>
      </c>
      <c r="G8" s="79">
        <v>45000</v>
      </c>
      <c r="H8" s="79">
        <v>45000</v>
      </c>
      <c r="I8" s="79">
        <v>45000</v>
      </c>
      <c r="J8" s="79">
        <v>45000</v>
      </c>
      <c r="K8" s="79">
        <v>45000</v>
      </c>
      <c r="L8" s="79">
        <v>45000</v>
      </c>
      <c r="M8" s="79">
        <v>45000</v>
      </c>
      <c r="N8" s="79">
        <v>45000</v>
      </c>
      <c r="O8" s="79">
        <v>45000</v>
      </c>
    </row>
    <row r="9" spans="1:15" x14ac:dyDescent="0.25">
      <c r="A9" s="212"/>
      <c r="B9" s="215"/>
      <c r="C9" s="189" t="s">
        <v>16</v>
      </c>
      <c r="D9" s="79">
        <v>245000</v>
      </c>
      <c r="E9" s="79">
        <v>185000</v>
      </c>
      <c r="F9" s="79">
        <v>185000</v>
      </c>
      <c r="G9" s="79">
        <v>185000</v>
      </c>
      <c r="H9" s="79">
        <v>185000</v>
      </c>
      <c r="I9" s="79">
        <v>185000</v>
      </c>
      <c r="J9" s="79">
        <v>185000</v>
      </c>
      <c r="K9" s="79">
        <v>185000</v>
      </c>
      <c r="L9" s="79">
        <v>185000</v>
      </c>
      <c r="M9" s="79">
        <v>185000</v>
      </c>
      <c r="N9" s="81">
        <v>170000</v>
      </c>
      <c r="O9" s="81">
        <v>170000</v>
      </c>
    </row>
    <row r="10" spans="1:15" x14ac:dyDescent="0.25">
      <c r="A10" s="211">
        <v>3</v>
      </c>
      <c r="B10" s="214" t="s">
        <v>323</v>
      </c>
      <c r="C10" s="189" t="s">
        <v>15</v>
      </c>
      <c r="D10" s="79">
        <v>276500</v>
      </c>
      <c r="E10" s="79">
        <f t="shared" ref="E10:O10" si="0">72000+218000</f>
        <v>290000</v>
      </c>
      <c r="F10" s="79">
        <f t="shared" si="0"/>
        <v>290000</v>
      </c>
      <c r="G10" s="79">
        <f t="shared" si="0"/>
        <v>290000</v>
      </c>
      <c r="H10" s="79">
        <f t="shared" si="0"/>
        <v>290000</v>
      </c>
      <c r="I10" s="79">
        <f t="shared" si="0"/>
        <v>290000</v>
      </c>
      <c r="J10" s="79">
        <f t="shared" si="0"/>
        <v>290000</v>
      </c>
      <c r="K10" s="79">
        <f t="shared" si="0"/>
        <v>290000</v>
      </c>
      <c r="L10" s="79">
        <f t="shared" si="0"/>
        <v>290000</v>
      </c>
      <c r="M10" s="80">
        <f t="shared" si="0"/>
        <v>290000</v>
      </c>
      <c r="N10" s="79">
        <f t="shared" si="0"/>
        <v>290000</v>
      </c>
      <c r="O10" s="79">
        <f t="shared" si="0"/>
        <v>290000</v>
      </c>
    </row>
    <row r="11" spans="1:15" x14ac:dyDescent="0.25">
      <c r="A11" s="212"/>
      <c r="B11" s="215"/>
      <c r="C11" s="189" t="s">
        <v>16</v>
      </c>
      <c r="D11" s="79">
        <v>150000</v>
      </c>
      <c r="E11" s="79">
        <v>135000</v>
      </c>
      <c r="F11" s="79">
        <v>135000</v>
      </c>
      <c r="G11" s="79">
        <v>135000</v>
      </c>
      <c r="H11" s="79">
        <v>135000</v>
      </c>
      <c r="I11" s="79">
        <v>135000</v>
      </c>
      <c r="J11" s="79">
        <v>135000</v>
      </c>
      <c r="K11" s="79">
        <v>135000</v>
      </c>
      <c r="L11" s="79">
        <v>135000</v>
      </c>
      <c r="M11" s="80">
        <v>135000</v>
      </c>
      <c r="N11" s="81">
        <v>120000</v>
      </c>
      <c r="O11" s="81">
        <v>120001</v>
      </c>
    </row>
    <row r="12" spans="1:15" x14ac:dyDescent="0.25">
      <c r="A12" s="211">
        <v>4</v>
      </c>
      <c r="B12" s="214" t="s">
        <v>324</v>
      </c>
      <c r="C12" s="189" t="s">
        <v>15</v>
      </c>
      <c r="D12" s="79">
        <v>72000</v>
      </c>
      <c r="E12" s="79">
        <v>72000</v>
      </c>
      <c r="F12" s="79">
        <v>72000</v>
      </c>
      <c r="G12" s="79">
        <v>72000</v>
      </c>
      <c r="H12" s="79">
        <v>72000</v>
      </c>
      <c r="I12" s="79">
        <v>72000</v>
      </c>
      <c r="J12" s="79">
        <v>72000</v>
      </c>
      <c r="K12" s="79">
        <v>72000</v>
      </c>
      <c r="L12" s="79">
        <v>72000</v>
      </c>
      <c r="M12" s="81">
        <v>72000</v>
      </c>
      <c r="N12" s="81">
        <v>72000</v>
      </c>
      <c r="O12" s="81">
        <v>72000</v>
      </c>
    </row>
    <row r="13" spans="1:15" x14ac:dyDescent="0.25">
      <c r="A13" s="212"/>
      <c r="B13" s="215"/>
      <c r="C13" s="189" t="s">
        <v>16</v>
      </c>
      <c r="D13" s="79">
        <v>145000</v>
      </c>
      <c r="E13" s="79">
        <v>130000</v>
      </c>
      <c r="F13" s="79">
        <v>130000</v>
      </c>
      <c r="G13" s="79">
        <v>130000</v>
      </c>
      <c r="H13" s="79">
        <v>130000</v>
      </c>
      <c r="I13" s="79">
        <v>130000</v>
      </c>
      <c r="J13" s="79">
        <v>130000</v>
      </c>
      <c r="K13" s="79">
        <v>130000</v>
      </c>
      <c r="L13" s="79">
        <v>130000</v>
      </c>
      <c r="M13" s="81">
        <v>115000</v>
      </c>
      <c r="N13" s="81">
        <v>115000</v>
      </c>
      <c r="O13" s="81">
        <v>115000</v>
      </c>
    </row>
    <row r="14" spans="1:15" x14ac:dyDescent="0.25">
      <c r="A14" s="211">
        <v>5</v>
      </c>
      <c r="B14" s="214" t="s">
        <v>325</v>
      </c>
      <c r="C14" s="189" t="s">
        <v>15</v>
      </c>
      <c r="D14" s="79">
        <f>286750+50625</f>
        <v>337375</v>
      </c>
      <c r="E14" s="79">
        <v>273250</v>
      </c>
      <c r="F14" s="79">
        <v>273250</v>
      </c>
      <c r="G14" s="79">
        <v>273250</v>
      </c>
      <c r="H14" s="79">
        <v>273250</v>
      </c>
      <c r="I14" s="79">
        <v>273250</v>
      </c>
      <c r="J14" s="79">
        <v>273250</v>
      </c>
      <c r="K14" s="79">
        <v>273250</v>
      </c>
      <c r="L14" s="79">
        <v>273250</v>
      </c>
      <c r="M14" s="81">
        <f>109125+364125</f>
        <v>473250</v>
      </c>
      <c r="N14" s="81">
        <f>109125+364125</f>
        <v>473250</v>
      </c>
      <c r="O14" s="81">
        <f>109125+364125</f>
        <v>473250</v>
      </c>
    </row>
    <row r="15" spans="1:15" x14ac:dyDescent="0.25">
      <c r="A15" s="212"/>
      <c r="B15" s="215"/>
      <c r="C15" s="189" t="s">
        <v>16</v>
      </c>
      <c r="D15" s="79">
        <v>850000</v>
      </c>
      <c r="E15" s="79">
        <v>805000</v>
      </c>
      <c r="F15" s="79">
        <v>805000</v>
      </c>
      <c r="G15" s="79">
        <v>785000</v>
      </c>
      <c r="H15" s="79">
        <v>785000</v>
      </c>
      <c r="I15" s="79">
        <v>785000</v>
      </c>
      <c r="J15" s="79">
        <v>685000</v>
      </c>
      <c r="K15" s="79">
        <v>685000</v>
      </c>
      <c r="L15" s="79">
        <v>675000</v>
      </c>
      <c r="M15" s="81">
        <v>715000</v>
      </c>
      <c r="N15" s="81">
        <f>705000</f>
        <v>705000</v>
      </c>
      <c r="O15" s="81">
        <v>725000</v>
      </c>
    </row>
    <row r="16" spans="1:15" x14ac:dyDescent="0.25">
      <c r="A16" s="211">
        <v>6</v>
      </c>
      <c r="B16" s="214" t="s">
        <v>326</v>
      </c>
      <c r="C16" s="189" t="s">
        <v>15</v>
      </c>
      <c r="D16" s="79">
        <f>27725+154000</f>
        <v>181725</v>
      </c>
      <c r="E16" s="79">
        <v>154000</v>
      </c>
      <c r="F16" s="79">
        <v>154000</v>
      </c>
      <c r="G16" s="79">
        <v>154000</v>
      </c>
      <c r="H16" s="79">
        <v>154000</v>
      </c>
      <c r="I16" s="79">
        <v>154000</v>
      </c>
      <c r="J16" s="79">
        <v>154000</v>
      </c>
      <c r="K16" s="79">
        <v>154000</v>
      </c>
      <c r="L16" s="79">
        <v>154000</v>
      </c>
      <c r="M16" s="81">
        <v>154000</v>
      </c>
      <c r="N16" s="81">
        <v>154000</v>
      </c>
      <c r="O16" s="81">
        <v>154000</v>
      </c>
    </row>
    <row r="17" spans="1:17" x14ac:dyDescent="0.25">
      <c r="A17" s="212"/>
      <c r="B17" s="215"/>
      <c r="C17" s="189" t="s">
        <v>16</v>
      </c>
      <c r="D17" s="79">
        <v>180000</v>
      </c>
      <c r="E17" s="79">
        <v>180000</v>
      </c>
      <c r="F17" s="79">
        <v>180000</v>
      </c>
      <c r="G17" s="79">
        <v>180000</v>
      </c>
      <c r="H17" s="79">
        <v>180000</v>
      </c>
      <c r="I17" s="79">
        <v>180000</v>
      </c>
      <c r="J17" s="79">
        <v>180000</v>
      </c>
      <c r="K17" s="79">
        <v>180000</v>
      </c>
      <c r="L17" s="79">
        <v>180000</v>
      </c>
      <c r="M17" s="81">
        <v>165000</v>
      </c>
      <c r="N17" s="81">
        <v>165000</v>
      </c>
      <c r="O17" s="81">
        <v>165000</v>
      </c>
    </row>
    <row r="18" spans="1:17" ht="15" customHeight="1" x14ac:dyDescent="0.25">
      <c r="A18" s="211">
        <v>7</v>
      </c>
      <c r="B18" s="214" t="s">
        <v>17</v>
      </c>
      <c r="C18" s="189" t="s">
        <v>15</v>
      </c>
      <c r="D18" s="82">
        <v>175500</v>
      </c>
      <c r="E18" s="79">
        <v>189000</v>
      </c>
      <c r="F18" s="79">
        <v>175500</v>
      </c>
      <c r="G18" s="79">
        <v>175500</v>
      </c>
      <c r="H18" s="79">
        <v>175500</v>
      </c>
      <c r="I18" s="79">
        <v>175500</v>
      </c>
      <c r="J18" s="79">
        <v>175500</v>
      </c>
      <c r="K18" s="79">
        <v>175500</v>
      </c>
      <c r="L18" s="79">
        <v>175500</v>
      </c>
      <c r="M18" s="81">
        <v>189000</v>
      </c>
      <c r="N18" s="81">
        <v>175500</v>
      </c>
      <c r="O18" s="81">
        <v>175500</v>
      </c>
      <c r="P18" s="32"/>
      <c r="Q18" s="32"/>
    </row>
    <row r="19" spans="1:17" ht="15" customHeight="1" x14ac:dyDescent="0.25">
      <c r="A19" s="212"/>
      <c r="B19" s="215"/>
      <c r="C19" s="189" t="s">
        <v>16</v>
      </c>
      <c r="D19" s="79">
        <v>350000</v>
      </c>
      <c r="E19" s="79">
        <v>345000</v>
      </c>
      <c r="F19" s="79">
        <v>330000</v>
      </c>
      <c r="G19" s="79">
        <v>330000</v>
      </c>
      <c r="H19" s="79">
        <v>330000</v>
      </c>
      <c r="I19" s="79">
        <v>320000</v>
      </c>
      <c r="J19" s="79">
        <v>320000</v>
      </c>
      <c r="K19" s="79">
        <v>320000</v>
      </c>
      <c r="L19" s="79">
        <v>320000</v>
      </c>
      <c r="M19" s="81">
        <v>305000</v>
      </c>
      <c r="N19" s="81">
        <v>290000</v>
      </c>
      <c r="O19" s="81">
        <v>275000</v>
      </c>
      <c r="P19" s="32"/>
      <c r="Q19" s="32"/>
    </row>
    <row r="20" spans="1:17" ht="15" customHeight="1" x14ac:dyDescent="0.25">
      <c r="A20" s="211">
        <v>8</v>
      </c>
      <c r="B20" s="214" t="s">
        <v>18</v>
      </c>
      <c r="C20" s="189" t="s">
        <v>15</v>
      </c>
      <c r="D20" s="79">
        <v>190125</v>
      </c>
      <c r="E20" s="79">
        <v>184375</v>
      </c>
      <c r="F20" s="79">
        <v>203625</v>
      </c>
      <c r="G20" s="79">
        <v>203625</v>
      </c>
      <c r="H20" s="79">
        <v>172125</v>
      </c>
      <c r="I20" s="79">
        <v>172125</v>
      </c>
      <c r="J20" s="79">
        <v>172125</v>
      </c>
      <c r="K20" s="79">
        <f>'[1]2020'!$P$188</f>
        <v>172125</v>
      </c>
      <c r="L20" s="79">
        <v>172125</v>
      </c>
      <c r="M20" s="81">
        <v>299250</v>
      </c>
      <c r="N20" s="81">
        <v>248625</v>
      </c>
      <c r="O20" s="81">
        <v>248625</v>
      </c>
      <c r="P20" s="32"/>
      <c r="Q20" s="32"/>
    </row>
    <row r="21" spans="1:17" ht="15" customHeight="1" x14ac:dyDescent="0.25">
      <c r="A21" s="212"/>
      <c r="B21" s="215"/>
      <c r="C21" s="189" t="s">
        <v>16</v>
      </c>
      <c r="D21" s="79">
        <v>590000</v>
      </c>
      <c r="E21" s="79">
        <v>530000</v>
      </c>
      <c r="F21" s="79">
        <v>555000</v>
      </c>
      <c r="G21" s="79">
        <v>555000</v>
      </c>
      <c r="H21" s="79">
        <v>575000</v>
      </c>
      <c r="I21" s="79">
        <v>575000</v>
      </c>
      <c r="J21" s="79">
        <v>575000</v>
      </c>
      <c r="K21" s="79">
        <f>'[1]2020'!$Q$188</f>
        <v>575000</v>
      </c>
      <c r="L21" s="79">
        <v>545000</v>
      </c>
      <c r="M21" s="81">
        <v>650000</v>
      </c>
      <c r="N21" s="81">
        <v>650000</v>
      </c>
      <c r="O21" s="81">
        <v>650000</v>
      </c>
      <c r="P21" s="32"/>
      <c r="Q21" s="32"/>
    </row>
    <row r="22" spans="1:17" ht="15" customHeight="1" x14ac:dyDescent="0.25">
      <c r="A22" s="211">
        <v>9</v>
      </c>
      <c r="B22" s="214" t="s">
        <v>19</v>
      </c>
      <c r="C22" s="189" t="s">
        <v>15</v>
      </c>
      <c r="D22" s="83">
        <v>2356825</v>
      </c>
      <c r="E22" s="83">
        <v>2374825</v>
      </c>
      <c r="F22" s="83">
        <v>2350325</v>
      </c>
      <c r="G22" s="83">
        <v>2305175</v>
      </c>
      <c r="H22" s="83">
        <v>2264325</v>
      </c>
      <c r="I22" s="83">
        <v>2287825</v>
      </c>
      <c r="J22" s="83">
        <f>'[1]2020'!$P$464</f>
        <v>2260200</v>
      </c>
      <c r="K22" s="79">
        <v>2264100</v>
      </c>
      <c r="L22" s="79">
        <v>2226750</v>
      </c>
      <c r="M22" s="81">
        <v>2173825</v>
      </c>
      <c r="N22" s="184">
        <v>2167800</v>
      </c>
      <c r="O22" s="81">
        <v>2143250</v>
      </c>
      <c r="P22" s="32"/>
      <c r="Q22" s="32"/>
    </row>
    <row r="23" spans="1:17" ht="15" customHeight="1" x14ac:dyDescent="0.25">
      <c r="A23" s="212"/>
      <c r="B23" s="215"/>
      <c r="C23" s="189" t="s">
        <v>16</v>
      </c>
      <c r="D23" s="83">
        <v>4295000</v>
      </c>
      <c r="E23" s="83">
        <v>4200000</v>
      </c>
      <c r="F23" s="83">
        <v>4180000</v>
      </c>
      <c r="G23" s="83">
        <v>4125000</v>
      </c>
      <c r="H23" s="83">
        <v>4045000</v>
      </c>
      <c r="I23" s="83">
        <v>4085000</v>
      </c>
      <c r="J23" s="185">
        <v>4070000</v>
      </c>
      <c r="K23" s="79">
        <v>4070000</v>
      </c>
      <c r="L23" s="79">
        <v>4035000</v>
      </c>
      <c r="M23" s="81">
        <v>4020000</v>
      </c>
      <c r="N23" s="81">
        <v>3970000</v>
      </c>
      <c r="O23" s="81">
        <v>3970000</v>
      </c>
      <c r="P23" s="32"/>
      <c r="Q23" s="32"/>
    </row>
    <row r="24" spans="1:17" ht="15" customHeight="1" x14ac:dyDescent="0.25">
      <c r="A24" s="211">
        <v>10</v>
      </c>
      <c r="B24" s="213" t="s">
        <v>20</v>
      </c>
      <c r="C24" s="189" t="s">
        <v>15</v>
      </c>
      <c r="D24" s="83">
        <v>212875</v>
      </c>
      <c r="E24" s="83">
        <v>282375</v>
      </c>
      <c r="F24" s="83">
        <v>264375</v>
      </c>
      <c r="G24" s="83">
        <v>239875</v>
      </c>
      <c r="H24" s="83">
        <v>213000</v>
      </c>
      <c r="I24" s="83">
        <v>213000</v>
      </c>
      <c r="J24" s="74">
        <v>213000</v>
      </c>
      <c r="K24" s="79">
        <v>217625</v>
      </c>
      <c r="L24" s="79">
        <v>208375</v>
      </c>
      <c r="M24" s="81">
        <v>285125</v>
      </c>
      <c r="N24" s="81">
        <v>280500</v>
      </c>
      <c r="O24" s="81">
        <v>280500</v>
      </c>
      <c r="P24" s="32"/>
      <c r="Q24" s="32"/>
    </row>
    <row r="25" spans="1:17" ht="15" customHeight="1" x14ac:dyDescent="0.25">
      <c r="A25" s="212"/>
      <c r="B25" s="213"/>
      <c r="C25" s="189" t="s">
        <v>16</v>
      </c>
      <c r="D25" s="83">
        <v>270000</v>
      </c>
      <c r="E25" s="83">
        <v>315000</v>
      </c>
      <c r="F25" s="83">
        <v>620000</v>
      </c>
      <c r="G25" s="83">
        <v>295000</v>
      </c>
      <c r="H25" s="83">
        <v>290000</v>
      </c>
      <c r="I25" s="83">
        <v>290000</v>
      </c>
      <c r="J25" s="83">
        <v>290000</v>
      </c>
      <c r="K25" s="79">
        <v>305000</v>
      </c>
      <c r="L25" s="79">
        <v>280000</v>
      </c>
      <c r="M25" s="81">
        <v>310000</v>
      </c>
      <c r="N25" s="81">
        <v>295000</v>
      </c>
      <c r="O25" s="81">
        <v>295000</v>
      </c>
      <c r="P25" s="32"/>
      <c r="Q25" s="32"/>
    </row>
    <row r="26" spans="1:17" ht="15" customHeight="1" x14ac:dyDescent="0.25">
      <c r="A26" s="211">
        <v>11</v>
      </c>
      <c r="B26" s="213" t="s">
        <v>327</v>
      </c>
      <c r="C26" s="189" t="s">
        <v>15</v>
      </c>
      <c r="D26" s="83">
        <v>2274725</v>
      </c>
      <c r="E26" s="83">
        <v>2254225</v>
      </c>
      <c r="F26" s="84">
        <v>2205225</v>
      </c>
      <c r="G26" s="84">
        <v>2205225</v>
      </c>
      <c r="H26" s="83">
        <v>2192725</v>
      </c>
      <c r="I26" s="83">
        <v>2192725</v>
      </c>
      <c r="J26" s="83">
        <v>2180225</v>
      </c>
      <c r="K26" s="79">
        <v>2188850</v>
      </c>
      <c r="L26" s="79">
        <v>2188850</v>
      </c>
      <c r="M26" s="81">
        <v>2078350</v>
      </c>
      <c r="N26" s="81">
        <v>2084350</v>
      </c>
      <c r="O26" s="81">
        <v>2080850</v>
      </c>
      <c r="P26" s="32"/>
      <c r="Q26" s="32"/>
    </row>
    <row r="27" spans="1:17" ht="15" customHeight="1" x14ac:dyDescent="0.25">
      <c r="A27" s="212"/>
      <c r="B27" s="213"/>
      <c r="C27" s="189" t="s">
        <v>16</v>
      </c>
      <c r="D27" s="83">
        <v>3929483</v>
      </c>
      <c r="E27" s="83">
        <v>3710000</v>
      </c>
      <c r="F27" s="83">
        <v>3660000</v>
      </c>
      <c r="G27" s="83">
        <v>3665000</v>
      </c>
      <c r="H27" s="83">
        <v>3650000</v>
      </c>
      <c r="I27" s="83">
        <v>3645000</v>
      </c>
      <c r="J27" s="186">
        <v>3610000</v>
      </c>
      <c r="K27" s="79">
        <v>3625000</v>
      </c>
      <c r="L27" s="79">
        <v>3080000</v>
      </c>
      <c r="M27" s="81">
        <v>3540000</v>
      </c>
      <c r="N27" s="81">
        <v>3495000</v>
      </c>
      <c r="O27" s="81">
        <v>3490000</v>
      </c>
      <c r="P27" s="32"/>
      <c r="Q27" s="32"/>
    </row>
    <row r="28" spans="1:17" ht="15" customHeight="1" x14ac:dyDescent="0.25">
      <c r="A28" s="211">
        <v>12</v>
      </c>
      <c r="B28" s="213" t="s">
        <v>21</v>
      </c>
      <c r="C28" s="189" t="s">
        <v>15</v>
      </c>
      <c r="D28" s="79">
        <v>296375</v>
      </c>
      <c r="E28" s="79">
        <v>387125</v>
      </c>
      <c r="F28" s="79">
        <v>387125</v>
      </c>
      <c r="G28" s="79">
        <v>387125</v>
      </c>
      <c r="H28" s="79">
        <v>362625</v>
      </c>
      <c r="I28" s="79">
        <v>362625</v>
      </c>
      <c r="J28" s="79">
        <v>362625</v>
      </c>
      <c r="K28" s="79">
        <v>362625</v>
      </c>
      <c r="L28" s="79">
        <v>362625</v>
      </c>
      <c r="M28" s="81">
        <v>286625</v>
      </c>
      <c r="N28" s="81">
        <v>376125</v>
      </c>
      <c r="O28" s="81">
        <v>362625</v>
      </c>
      <c r="P28" s="32"/>
      <c r="Q28" s="32"/>
    </row>
    <row r="29" spans="1:17" ht="15" customHeight="1" x14ac:dyDescent="0.25">
      <c r="A29" s="212"/>
      <c r="B29" s="213"/>
      <c r="C29" s="189" t="s">
        <v>16</v>
      </c>
      <c r="D29" s="79">
        <v>355000</v>
      </c>
      <c r="E29" s="79">
        <v>395000</v>
      </c>
      <c r="F29" s="79">
        <v>385000</v>
      </c>
      <c r="G29" s="79">
        <v>380000</v>
      </c>
      <c r="H29" s="79">
        <v>375000</v>
      </c>
      <c r="I29" s="79">
        <v>375000</v>
      </c>
      <c r="J29" s="79">
        <v>375000</v>
      </c>
      <c r="K29" s="79">
        <v>375000</v>
      </c>
      <c r="L29" s="79">
        <v>365000</v>
      </c>
      <c r="M29" s="81">
        <v>420000</v>
      </c>
      <c r="N29" s="81">
        <v>400000</v>
      </c>
      <c r="O29" s="81">
        <v>380000</v>
      </c>
      <c r="P29" s="32"/>
      <c r="Q29" s="32"/>
    </row>
    <row r="30" spans="1:17" ht="15" customHeight="1" x14ac:dyDescent="0.25">
      <c r="A30" s="211">
        <v>13</v>
      </c>
      <c r="B30" s="213" t="s">
        <v>328</v>
      </c>
      <c r="C30" s="189" t="s">
        <v>15</v>
      </c>
      <c r="D30" s="81">
        <v>240600</v>
      </c>
      <c r="E30" s="79">
        <v>265100</v>
      </c>
      <c r="F30" s="79">
        <v>265100</v>
      </c>
      <c r="G30" s="79">
        <v>265100</v>
      </c>
      <c r="H30" s="79">
        <v>265100</v>
      </c>
      <c r="I30" s="79">
        <v>214500</v>
      </c>
      <c r="J30" s="79">
        <v>214500</v>
      </c>
      <c r="K30" s="79">
        <v>214500</v>
      </c>
      <c r="L30" s="79">
        <v>214500</v>
      </c>
      <c r="M30" s="79">
        <v>214500</v>
      </c>
      <c r="N30" s="79">
        <v>217000</v>
      </c>
      <c r="O30" s="79">
        <v>217000</v>
      </c>
      <c r="P30" s="32"/>
      <c r="Q30" s="32"/>
    </row>
    <row r="31" spans="1:17" ht="15" customHeight="1" x14ac:dyDescent="0.25">
      <c r="A31" s="212"/>
      <c r="B31" s="213"/>
      <c r="C31" s="189" t="s">
        <v>16</v>
      </c>
      <c r="D31" s="81">
        <v>415000</v>
      </c>
      <c r="E31" s="79">
        <v>405000</v>
      </c>
      <c r="F31" s="79">
        <v>405000</v>
      </c>
      <c r="G31" s="79">
        <v>405000</v>
      </c>
      <c r="H31" s="79">
        <v>410000</v>
      </c>
      <c r="I31" s="79">
        <v>390000</v>
      </c>
      <c r="J31" s="79">
        <v>375000</v>
      </c>
      <c r="K31" s="79">
        <v>375000</v>
      </c>
      <c r="L31" s="79">
        <v>370000</v>
      </c>
      <c r="M31" s="79">
        <v>370000</v>
      </c>
      <c r="N31" s="79">
        <v>365000</v>
      </c>
      <c r="O31" s="79">
        <v>365000</v>
      </c>
      <c r="P31" s="32"/>
      <c r="Q31" s="32"/>
    </row>
    <row r="32" spans="1:17" ht="15" customHeight="1" x14ac:dyDescent="0.25">
      <c r="A32" s="211">
        <v>14</v>
      </c>
      <c r="B32" s="213" t="s">
        <v>329</v>
      </c>
      <c r="C32" s="189" t="s">
        <v>15</v>
      </c>
      <c r="D32" s="81">
        <v>434225</v>
      </c>
      <c r="E32" s="79">
        <v>407225</v>
      </c>
      <c r="F32" s="73">
        <v>683725</v>
      </c>
      <c r="G32" s="79">
        <v>714125</v>
      </c>
      <c r="H32" s="79">
        <v>799825</v>
      </c>
      <c r="I32" s="79">
        <v>799825</v>
      </c>
      <c r="J32" s="79">
        <f>'[1]2020'!$P$877</f>
        <v>799825</v>
      </c>
      <c r="K32" s="79">
        <v>775325</v>
      </c>
      <c r="L32" s="79">
        <v>775325</v>
      </c>
      <c r="M32" s="81">
        <v>908800</v>
      </c>
      <c r="N32" s="81">
        <v>978550</v>
      </c>
      <c r="O32" s="81">
        <v>992050</v>
      </c>
      <c r="P32" s="32"/>
      <c r="Q32" s="32"/>
    </row>
    <row r="33" spans="1:17" ht="15" customHeight="1" x14ac:dyDescent="0.25">
      <c r="A33" s="212"/>
      <c r="B33" s="213"/>
      <c r="C33" s="189" t="s">
        <v>16</v>
      </c>
      <c r="D33" s="79">
        <v>355000</v>
      </c>
      <c r="E33" s="79">
        <v>320000</v>
      </c>
      <c r="F33" s="79">
        <v>365000</v>
      </c>
      <c r="G33" s="79">
        <v>365000</v>
      </c>
      <c r="H33" s="79">
        <v>365000</v>
      </c>
      <c r="I33" s="79">
        <v>365000</v>
      </c>
      <c r="J33" s="79">
        <v>345000</v>
      </c>
      <c r="K33" s="79">
        <v>345000</v>
      </c>
      <c r="L33" s="79">
        <v>345000</v>
      </c>
      <c r="M33" s="81">
        <v>385000</v>
      </c>
      <c r="N33" s="81">
        <v>430000</v>
      </c>
      <c r="O33" s="81">
        <v>450000</v>
      </c>
      <c r="P33" s="33"/>
      <c r="Q33" s="33"/>
    </row>
    <row r="34" spans="1:17" ht="15" customHeight="1" x14ac:dyDescent="0.25">
      <c r="A34" s="211">
        <v>15</v>
      </c>
      <c r="B34" s="213" t="s">
        <v>22</v>
      </c>
      <c r="C34" s="189" t="s">
        <v>15</v>
      </c>
      <c r="D34" s="79">
        <v>1949054</v>
      </c>
      <c r="E34" s="79">
        <v>1685312.97</v>
      </c>
      <c r="F34" s="79">
        <v>1653272.2400000002</v>
      </c>
      <c r="G34" s="79">
        <v>1561300.4700000002</v>
      </c>
      <c r="H34" s="84">
        <v>1562667.9700000002</v>
      </c>
      <c r="I34" s="79">
        <v>1586617.9700000002</v>
      </c>
      <c r="J34" s="79">
        <f>'[1]2020'!$P$958</f>
        <v>1633325.12</v>
      </c>
      <c r="K34" s="75">
        <v>1611988.76</v>
      </c>
      <c r="L34" s="79">
        <v>1629224</v>
      </c>
      <c r="M34" s="81">
        <v>1659118</v>
      </c>
      <c r="N34" s="81">
        <v>1544810</v>
      </c>
      <c r="O34" s="81">
        <v>1427755.5</v>
      </c>
      <c r="P34" s="33"/>
      <c r="Q34" s="33"/>
    </row>
    <row r="35" spans="1:17" ht="15" customHeight="1" x14ac:dyDescent="0.25">
      <c r="A35" s="212"/>
      <c r="B35" s="213"/>
      <c r="C35" s="189" t="s">
        <v>16</v>
      </c>
      <c r="D35" s="79">
        <v>940000</v>
      </c>
      <c r="E35" s="79">
        <v>935000</v>
      </c>
      <c r="F35" s="79">
        <v>895000</v>
      </c>
      <c r="G35" s="79">
        <v>890000</v>
      </c>
      <c r="H35" s="79">
        <v>890000</v>
      </c>
      <c r="I35" s="79">
        <v>880000</v>
      </c>
      <c r="J35" s="79">
        <v>880000</v>
      </c>
      <c r="K35" s="79">
        <v>880000</v>
      </c>
      <c r="L35" s="79">
        <v>855000</v>
      </c>
      <c r="M35" s="81">
        <v>880000</v>
      </c>
      <c r="N35" s="81">
        <v>865000</v>
      </c>
      <c r="O35" s="81">
        <v>865000</v>
      </c>
      <c r="P35" s="33"/>
      <c r="Q35" s="33"/>
    </row>
    <row r="36" spans="1:17" ht="15" customHeight="1" x14ac:dyDescent="0.25">
      <c r="A36" s="211">
        <v>16</v>
      </c>
      <c r="B36" s="213" t="s">
        <v>330</v>
      </c>
      <c r="C36" s="189" t="s">
        <v>15</v>
      </c>
      <c r="D36" s="79">
        <v>445800</v>
      </c>
      <c r="E36" s="79">
        <v>415000</v>
      </c>
      <c r="F36" s="79">
        <v>312125</v>
      </c>
      <c r="G36" s="79">
        <v>312125</v>
      </c>
      <c r="H36" s="79">
        <v>312125</v>
      </c>
      <c r="I36" s="79">
        <v>312125</v>
      </c>
      <c r="J36" s="74">
        <v>287625</v>
      </c>
      <c r="K36" s="79">
        <v>287625</v>
      </c>
      <c r="L36" s="79">
        <v>287625</v>
      </c>
      <c r="M36" s="81">
        <v>325625</v>
      </c>
      <c r="N36" s="81">
        <v>275000</v>
      </c>
      <c r="O36" s="81">
        <v>250500</v>
      </c>
      <c r="P36" s="33"/>
      <c r="Q36" s="33"/>
    </row>
    <row r="37" spans="1:17" ht="15" customHeight="1" x14ac:dyDescent="0.25">
      <c r="A37" s="212"/>
      <c r="B37" s="213"/>
      <c r="C37" s="189" t="s">
        <v>16</v>
      </c>
      <c r="D37" s="79">
        <v>330000</v>
      </c>
      <c r="E37" s="79">
        <v>370000</v>
      </c>
      <c r="F37" s="79">
        <v>360000</v>
      </c>
      <c r="G37" s="79">
        <v>360000</v>
      </c>
      <c r="H37" s="79">
        <v>360000</v>
      </c>
      <c r="I37" s="79">
        <v>365000</v>
      </c>
      <c r="J37" s="79">
        <v>345000</v>
      </c>
      <c r="K37" s="79">
        <v>345000</v>
      </c>
      <c r="L37" s="79">
        <v>345000</v>
      </c>
      <c r="M37" s="81">
        <v>360000</v>
      </c>
      <c r="N37" s="81">
        <v>340000</v>
      </c>
      <c r="O37" s="81">
        <v>310000</v>
      </c>
      <c r="P37" s="33"/>
      <c r="Q37" s="33"/>
    </row>
    <row r="38" spans="1:17" ht="15" customHeight="1" x14ac:dyDescent="0.25">
      <c r="A38" s="211">
        <v>17</v>
      </c>
      <c r="B38" s="213" t="s">
        <v>23</v>
      </c>
      <c r="C38" s="189" t="s">
        <v>15</v>
      </c>
      <c r="D38" s="79">
        <v>506875</v>
      </c>
      <c r="E38" s="79">
        <v>469625</v>
      </c>
      <c r="F38" s="79">
        <v>413625</v>
      </c>
      <c r="G38" s="79">
        <v>413625</v>
      </c>
      <c r="H38" s="79">
        <v>413625</v>
      </c>
      <c r="I38" s="79">
        <v>413625</v>
      </c>
      <c r="J38" s="79">
        <f>'[1]2020'!$P$1021</f>
        <v>413625</v>
      </c>
      <c r="K38" s="79">
        <v>400125</v>
      </c>
      <c r="L38" s="79">
        <v>400125</v>
      </c>
      <c r="M38" s="81">
        <v>413625</v>
      </c>
      <c r="N38" s="81">
        <v>213625</v>
      </c>
      <c r="O38" s="81">
        <v>213625</v>
      </c>
      <c r="P38" s="33"/>
      <c r="Q38" s="33"/>
    </row>
    <row r="39" spans="1:17" ht="15" customHeight="1" x14ac:dyDescent="0.25">
      <c r="A39" s="212"/>
      <c r="B39" s="213"/>
      <c r="C39" s="189" t="s">
        <v>16</v>
      </c>
      <c r="D39" s="79">
        <v>550000</v>
      </c>
      <c r="E39" s="79">
        <v>505000</v>
      </c>
      <c r="F39" s="79">
        <v>485000</v>
      </c>
      <c r="G39" s="79">
        <v>485000</v>
      </c>
      <c r="H39" s="79">
        <v>485000</v>
      </c>
      <c r="I39" s="79">
        <v>485000</v>
      </c>
      <c r="J39" s="74">
        <v>420000</v>
      </c>
      <c r="K39" s="79">
        <v>420000</v>
      </c>
      <c r="L39" s="79">
        <v>400000</v>
      </c>
      <c r="M39" s="81">
        <v>435000</v>
      </c>
      <c r="N39" s="81">
        <v>435000</v>
      </c>
      <c r="O39" s="81">
        <v>435000</v>
      </c>
      <c r="P39" s="33"/>
      <c r="Q39" s="33"/>
    </row>
    <row r="40" spans="1:17" ht="15" customHeight="1" x14ac:dyDescent="0.25">
      <c r="A40" s="211">
        <v>18</v>
      </c>
      <c r="B40" s="213" t="s">
        <v>331</v>
      </c>
      <c r="C40" s="189" t="s">
        <v>15</v>
      </c>
      <c r="D40" s="79">
        <v>422000</v>
      </c>
      <c r="E40" s="79">
        <v>445250</v>
      </c>
      <c r="F40" s="79">
        <v>446500</v>
      </c>
      <c r="G40" s="79">
        <v>446500</v>
      </c>
      <c r="H40" s="79">
        <v>446500</v>
      </c>
      <c r="I40" s="79">
        <v>446500</v>
      </c>
      <c r="J40" s="79">
        <f>'[1]2020'!$P$1085</f>
        <v>446500</v>
      </c>
      <c r="K40" s="79">
        <v>446500</v>
      </c>
      <c r="L40" s="79">
        <v>446500</v>
      </c>
      <c r="M40" s="79">
        <v>446500</v>
      </c>
      <c r="N40" s="79">
        <v>446500</v>
      </c>
      <c r="O40" s="79">
        <v>446500</v>
      </c>
      <c r="P40" s="33"/>
      <c r="Q40" s="33"/>
    </row>
    <row r="41" spans="1:17" ht="15" customHeight="1" x14ac:dyDescent="0.25">
      <c r="A41" s="212"/>
      <c r="B41" s="213"/>
      <c r="C41" s="189" t="s">
        <v>16</v>
      </c>
      <c r="D41" s="79">
        <v>920000</v>
      </c>
      <c r="E41" s="79">
        <v>925000</v>
      </c>
      <c r="F41" s="79">
        <v>805000</v>
      </c>
      <c r="G41" s="79">
        <v>795000</v>
      </c>
      <c r="H41" s="79">
        <v>795000</v>
      </c>
      <c r="I41" s="79">
        <v>795000</v>
      </c>
      <c r="J41" s="79">
        <f>'[1]2020'!$Q$1085</f>
        <v>795000</v>
      </c>
      <c r="K41" s="79">
        <v>780000</v>
      </c>
      <c r="L41" s="79">
        <v>770000</v>
      </c>
      <c r="M41" s="81">
        <v>725000</v>
      </c>
      <c r="N41" s="81">
        <v>715000</v>
      </c>
      <c r="O41" s="81">
        <v>725000</v>
      </c>
      <c r="P41" s="33"/>
      <c r="Q41" s="33"/>
    </row>
    <row r="42" spans="1:17" ht="25.5" customHeight="1" x14ac:dyDescent="0.25">
      <c r="A42" s="211">
        <v>19</v>
      </c>
      <c r="B42" s="213" t="s">
        <v>332</v>
      </c>
      <c r="C42" s="189" t="s">
        <v>15</v>
      </c>
      <c r="D42" s="79">
        <v>167125</v>
      </c>
      <c r="E42" s="79">
        <v>194125</v>
      </c>
      <c r="F42" s="79">
        <v>239125</v>
      </c>
      <c r="G42" s="79">
        <v>239125</v>
      </c>
      <c r="H42" s="79">
        <v>446500</v>
      </c>
      <c r="I42" s="79">
        <v>306625</v>
      </c>
      <c r="J42" s="79">
        <f>'[1]2020'!$P$1129</f>
        <v>239125</v>
      </c>
      <c r="K42" s="79">
        <v>239125</v>
      </c>
      <c r="L42" s="79">
        <v>239125</v>
      </c>
      <c r="M42" s="79">
        <v>239125</v>
      </c>
      <c r="N42" s="79">
        <v>239125</v>
      </c>
      <c r="O42" s="79">
        <v>239125</v>
      </c>
      <c r="P42" s="33"/>
      <c r="Q42" s="33"/>
    </row>
    <row r="43" spans="1:17" ht="29.25" customHeight="1" x14ac:dyDescent="0.25">
      <c r="A43" s="212"/>
      <c r="B43" s="213"/>
      <c r="C43" s="189" t="s">
        <v>16</v>
      </c>
      <c r="D43" s="79">
        <v>540000</v>
      </c>
      <c r="E43" s="79">
        <v>445000</v>
      </c>
      <c r="F43" s="79">
        <v>560000</v>
      </c>
      <c r="G43" s="79">
        <v>560000</v>
      </c>
      <c r="H43" s="79">
        <v>560000</v>
      </c>
      <c r="I43" s="79">
        <v>560000</v>
      </c>
      <c r="J43" s="79">
        <f>'[1]2020'!$Q$1129</f>
        <v>560000</v>
      </c>
      <c r="K43" s="79">
        <v>550000</v>
      </c>
      <c r="L43" s="79">
        <v>535000</v>
      </c>
      <c r="M43" s="81">
        <v>530000</v>
      </c>
      <c r="N43" s="81">
        <v>550000</v>
      </c>
      <c r="O43" s="81">
        <v>535000</v>
      </c>
      <c r="P43" s="33"/>
      <c r="Q43" s="33"/>
    </row>
    <row r="44" spans="1:17" ht="15" customHeight="1" x14ac:dyDescent="0.25">
      <c r="A44" s="211">
        <v>20</v>
      </c>
      <c r="B44" s="213" t="s">
        <v>24</v>
      </c>
      <c r="C44" s="189" t="s">
        <v>15</v>
      </c>
      <c r="D44" s="79">
        <v>259375</v>
      </c>
      <c r="E44" s="79">
        <v>385500</v>
      </c>
      <c r="F44" s="79">
        <v>407250</v>
      </c>
      <c r="G44" s="79">
        <v>407250</v>
      </c>
      <c r="H44" s="79">
        <v>399000</v>
      </c>
      <c r="I44" s="79">
        <v>274125</v>
      </c>
      <c r="J44" s="79">
        <f>'[1]2020'!$P$1218</f>
        <v>274125</v>
      </c>
      <c r="K44" s="79">
        <v>268875</v>
      </c>
      <c r="L44" s="79">
        <v>268875</v>
      </c>
      <c r="M44" s="81">
        <v>287625</v>
      </c>
      <c r="N44" s="81">
        <v>279375</v>
      </c>
      <c r="O44" s="81">
        <v>279375</v>
      </c>
      <c r="P44" s="33"/>
      <c r="Q44" s="33"/>
    </row>
    <row r="45" spans="1:17" ht="15" customHeight="1" x14ac:dyDescent="0.25">
      <c r="A45" s="212"/>
      <c r="B45" s="213"/>
      <c r="C45" s="189" t="s">
        <v>16</v>
      </c>
      <c r="D45" s="79">
        <v>825000</v>
      </c>
      <c r="E45" s="79">
        <v>855000</v>
      </c>
      <c r="F45" s="79">
        <v>865000</v>
      </c>
      <c r="G45" s="79">
        <v>865000</v>
      </c>
      <c r="H45" s="79">
        <v>855000</v>
      </c>
      <c r="I45" s="79">
        <v>805000</v>
      </c>
      <c r="J45" s="79">
        <f>'[1]2020'!$Q$1218</f>
        <v>805000</v>
      </c>
      <c r="K45" s="79">
        <v>795000</v>
      </c>
      <c r="L45" s="79">
        <v>805000</v>
      </c>
      <c r="M45" s="81">
        <v>820000</v>
      </c>
      <c r="N45" s="81">
        <v>805000</v>
      </c>
      <c r="O45" s="81">
        <v>805000</v>
      </c>
      <c r="P45" s="33"/>
      <c r="Q45" s="33"/>
    </row>
    <row r="46" spans="1:17" ht="15" customHeight="1" x14ac:dyDescent="0.25">
      <c r="A46" s="211">
        <v>21</v>
      </c>
      <c r="B46" s="213" t="s">
        <v>25</v>
      </c>
      <c r="C46" s="189" t="s">
        <v>15</v>
      </c>
      <c r="D46" s="79">
        <v>244875</v>
      </c>
      <c r="E46" s="79">
        <v>303375</v>
      </c>
      <c r="F46" s="79">
        <v>291125</v>
      </c>
      <c r="G46" s="79">
        <v>291125</v>
      </c>
      <c r="H46" s="79">
        <v>291125</v>
      </c>
      <c r="I46" s="79">
        <v>302125</v>
      </c>
      <c r="J46" s="79">
        <f>'[1]2020'!$P$1252</f>
        <v>302125</v>
      </c>
      <c r="K46" s="79">
        <v>288625</v>
      </c>
      <c r="L46" s="79">
        <v>288625</v>
      </c>
      <c r="M46" s="81">
        <v>302125</v>
      </c>
      <c r="N46" s="81">
        <v>302125</v>
      </c>
      <c r="O46" s="81">
        <v>288625</v>
      </c>
      <c r="P46" s="33"/>
      <c r="Q46" s="33"/>
    </row>
    <row r="47" spans="1:17" ht="16.5" customHeight="1" x14ac:dyDescent="0.25">
      <c r="A47" s="212"/>
      <c r="B47" s="213"/>
      <c r="C47" s="189" t="s">
        <v>16</v>
      </c>
      <c r="D47" s="83">
        <v>490000</v>
      </c>
      <c r="E47" s="83">
        <v>465000</v>
      </c>
      <c r="F47" s="83">
        <v>450000</v>
      </c>
      <c r="G47" s="83">
        <v>450000</v>
      </c>
      <c r="H47" s="83">
        <v>450000</v>
      </c>
      <c r="I47" s="83">
        <v>450000</v>
      </c>
      <c r="J47" s="83">
        <f>'[1]2020'!$Q$1252</f>
        <v>435000</v>
      </c>
      <c r="K47" s="83">
        <v>415000</v>
      </c>
      <c r="L47" s="83">
        <v>415000</v>
      </c>
      <c r="M47" s="81">
        <v>385000</v>
      </c>
      <c r="N47" s="81">
        <v>370000</v>
      </c>
      <c r="O47" s="81">
        <v>370000</v>
      </c>
      <c r="P47" s="33"/>
      <c r="Q47" s="33"/>
    </row>
    <row r="48" spans="1:17" ht="15" customHeight="1" x14ac:dyDescent="0.25">
      <c r="A48" s="211">
        <v>22</v>
      </c>
      <c r="B48" s="213" t="s">
        <v>26</v>
      </c>
      <c r="C48" s="189" t="s">
        <v>15</v>
      </c>
      <c r="D48" s="83">
        <v>240000</v>
      </c>
      <c r="E48" s="83">
        <v>283000</v>
      </c>
      <c r="F48" s="83">
        <v>307500</v>
      </c>
      <c r="G48" s="83">
        <v>307500</v>
      </c>
      <c r="H48" s="83">
        <v>307500</v>
      </c>
      <c r="I48" s="83">
        <v>307500</v>
      </c>
      <c r="J48" s="83">
        <f>'[1]2020'!$P$1370</f>
        <v>307500</v>
      </c>
      <c r="K48" s="83">
        <v>307500</v>
      </c>
      <c r="L48" s="83">
        <v>307500</v>
      </c>
      <c r="M48" s="81">
        <v>312000</v>
      </c>
      <c r="N48" s="81">
        <v>312000</v>
      </c>
      <c r="O48" s="81">
        <v>312000</v>
      </c>
      <c r="P48" s="33"/>
      <c r="Q48" s="33"/>
    </row>
    <row r="49" spans="1:17" ht="15" customHeight="1" x14ac:dyDescent="0.25">
      <c r="A49" s="212"/>
      <c r="B49" s="213"/>
      <c r="C49" s="189" t="s">
        <v>16</v>
      </c>
      <c r="D49" s="83">
        <v>1285000</v>
      </c>
      <c r="E49" s="83">
        <v>1255000</v>
      </c>
      <c r="F49" s="83">
        <v>1270000</v>
      </c>
      <c r="G49" s="83">
        <v>1240000</v>
      </c>
      <c r="H49" s="83">
        <v>1230000</v>
      </c>
      <c r="I49" s="83">
        <v>1230000</v>
      </c>
      <c r="J49" s="83">
        <f>'[1]2020'!$Q$1370</f>
        <v>1230000</v>
      </c>
      <c r="K49" s="83">
        <v>1230000</v>
      </c>
      <c r="L49" s="83">
        <v>1145275</v>
      </c>
      <c r="M49" s="81">
        <v>1195000</v>
      </c>
      <c r="N49" s="81">
        <v>1205000</v>
      </c>
      <c r="O49" s="81">
        <v>1150000</v>
      </c>
      <c r="P49" s="33"/>
      <c r="Q49" s="33"/>
    </row>
    <row r="50" spans="1:17" ht="15" customHeight="1" x14ac:dyDescent="0.25">
      <c r="A50" s="211">
        <v>23</v>
      </c>
      <c r="B50" s="213" t="s">
        <v>27</v>
      </c>
      <c r="C50" s="189" t="s">
        <v>15</v>
      </c>
      <c r="D50" s="83">
        <v>275825</v>
      </c>
      <c r="E50" s="83">
        <v>335035</v>
      </c>
      <c r="F50" s="83">
        <v>270910</v>
      </c>
      <c r="G50" s="83">
        <v>270910</v>
      </c>
      <c r="H50" s="83">
        <v>270910</v>
      </c>
      <c r="I50" s="83">
        <v>270910</v>
      </c>
      <c r="J50" s="83">
        <f>'[1]2020'!$P$1395</f>
        <v>270910</v>
      </c>
      <c r="K50" s="83">
        <v>321535</v>
      </c>
      <c r="L50" s="83">
        <v>245125</v>
      </c>
      <c r="M50" s="81">
        <v>194500</v>
      </c>
      <c r="N50" s="81">
        <v>194500</v>
      </c>
      <c r="O50" s="81">
        <v>170000</v>
      </c>
      <c r="P50" s="33"/>
      <c r="Q50" s="33"/>
    </row>
    <row r="51" spans="1:17" ht="15" customHeight="1" x14ac:dyDescent="0.25">
      <c r="A51" s="212"/>
      <c r="B51" s="213"/>
      <c r="C51" s="189" t="s">
        <v>16</v>
      </c>
      <c r="D51" s="83">
        <v>295000</v>
      </c>
      <c r="E51" s="83">
        <v>365000</v>
      </c>
      <c r="F51" s="83">
        <v>330000</v>
      </c>
      <c r="G51" s="83">
        <v>315000</v>
      </c>
      <c r="H51" s="83">
        <v>315000</v>
      </c>
      <c r="I51" s="83">
        <v>315000</v>
      </c>
      <c r="J51" s="83">
        <f>'[1]2020'!$Q$1395</f>
        <v>315000</v>
      </c>
      <c r="K51" s="83">
        <v>335000</v>
      </c>
      <c r="L51" s="83">
        <v>335000</v>
      </c>
      <c r="M51" s="81">
        <v>315000</v>
      </c>
      <c r="N51" s="81">
        <v>315000</v>
      </c>
      <c r="O51" s="81">
        <v>295000</v>
      </c>
      <c r="P51" s="33"/>
      <c r="Q51" s="33"/>
    </row>
    <row r="52" spans="1:17" ht="15" customHeight="1" x14ac:dyDescent="0.25">
      <c r="A52" s="211">
        <v>24</v>
      </c>
      <c r="B52" s="213" t="s">
        <v>333</v>
      </c>
      <c r="C52" s="189" t="s">
        <v>15</v>
      </c>
      <c r="D52" s="83">
        <v>311250</v>
      </c>
      <c r="E52" s="83">
        <v>498000</v>
      </c>
      <c r="F52" s="83">
        <v>498000</v>
      </c>
      <c r="G52" s="83">
        <v>502375</v>
      </c>
      <c r="H52" s="83">
        <v>502375</v>
      </c>
      <c r="I52" s="84">
        <v>497875</v>
      </c>
      <c r="J52" s="83">
        <f>'[1]2020'!$P$1483</f>
        <v>497875</v>
      </c>
      <c r="K52" s="83">
        <v>503250</v>
      </c>
      <c r="L52" s="83">
        <v>489500</v>
      </c>
      <c r="M52" s="81">
        <v>498625</v>
      </c>
      <c r="N52" s="81">
        <v>549250</v>
      </c>
      <c r="O52" s="81">
        <v>549250</v>
      </c>
      <c r="P52" s="33"/>
      <c r="Q52" s="33"/>
    </row>
    <row r="53" spans="1:17" ht="15" customHeight="1" x14ac:dyDescent="0.25">
      <c r="A53" s="212"/>
      <c r="B53" s="213"/>
      <c r="C53" s="189" t="s">
        <v>16</v>
      </c>
      <c r="D53" s="83">
        <v>745000</v>
      </c>
      <c r="E53" s="83">
        <v>805000</v>
      </c>
      <c r="F53" s="83">
        <v>805000</v>
      </c>
      <c r="G53" s="83">
        <v>810000</v>
      </c>
      <c r="H53" s="83">
        <v>820000</v>
      </c>
      <c r="I53" s="83">
        <v>800000</v>
      </c>
      <c r="J53" s="83">
        <f>'[1]2020'!$Q$1483</f>
        <v>800000</v>
      </c>
      <c r="K53" s="83">
        <v>840000</v>
      </c>
      <c r="L53" s="83">
        <v>840000</v>
      </c>
      <c r="M53" s="81">
        <v>820000</v>
      </c>
      <c r="N53" s="81">
        <v>835000</v>
      </c>
      <c r="O53" s="81">
        <v>835000</v>
      </c>
      <c r="P53" s="33"/>
      <c r="Q53" s="33"/>
    </row>
    <row r="54" spans="1:17" ht="15" customHeight="1" x14ac:dyDescent="0.25">
      <c r="A54" s="211">
        <v>25</v>
      </c>
      <c r="B54" s="213" t="s">
        <v>334</v>
      </c>
      <c r="C54" s="189" t="s">
        <v>15</v>
      </c>
      <c r="D54" s="83">
        <v>848350</v>
      </c>
      <c r="E54" s="83">
        <v>854350</v>
      </c>
      <c r="F54" s="83">
        <v>721250</v>
      </c>
      <c r="G54" s="83">
        <v>721250</v>
      </c>
      <c r="H54" s="83">
        <v>721250</v>
      </c>
      <c r="I54" s="83">
        <v>721250</v>
      </c>
      <c r="J54" s="83">
        <f>'[1]2020'!$P$1523</f>
        <v>721250</v>
      </c>
      <c r="K54" s="83">
        <f>'[1]2020'!$P$1523</f>
        <v>721250</v>
      </c>
      <c r="L54" s="83">
        <f>'[1]2020'!$P$1523</f>
        <v>721250</v>
      </c>
      <c r="M54" s="83">
        <f>'[1]2020'!$P$1523</f>
        <v>721250</v>
      </c>
      <c r="N54" s="83">
        <v>734750</v>
      </c>
      <c r="O54" s="83">
        <v>734750</v>
      </c>
      <c r="P54" s="33"/>
      <c r="Q54" s="33"/>
    </row>
    <row r="55" spans="1:17" ht="15" customHeight="1" x14ac:dyDescent="0.25">
      <c r="A55" s="212"/>
      <c r="B55" s="213"/>
      <c r="C55" s="189" t="s">
        <v>16</v>
      </c>
      <c r="D55" s="83">
        <v>555000</v>
      </c>
      <c r="E55" s="83">
        <v>540000</v>
      </c>
      <c r="F55" s="83">
        <v>500000</v>
      </c>
      <c r="G55" s="83">
        <v>515000</v>
      </c>
      <c r="H55" s="83">
        <v>520000</v>
      </c>
      <c r="I55" s="83">
        <v>520000</v>
      </c>
      <c r="J55" s="83">
        <f>'[1]2020'!$Q$1523</f>
        <v>505000</v>
      </c>
      <c r="K55" s="83">
        <f>'[1]2020'!$Q$1523</f>
        <v>505000</v>
      </c>
      <c r="L55" s="83">
        <f>'[1]2020'!$Q$1523</f>
        <v>505000</v>
      </c>
      <c r="M55" s="81">
        <v>500000</v>
      </c>
      <c r="N55" s="81">
        <v>520000</v>
      </c>
      <c r="O55" s="81">
        <v>520000</v>
      </c>
      <c r="P55" s="33"/>
      <c r="Q55" s="33"/>
    </row>
    <row r="56" spans="1:17" x14ac:dyDescent="0.25">
      <c r="A56" s="211">
        <v>26</v>
      </c>
      <c r="B56" s="213" t="s">
        <v>335</v>
      </c>
      <c r="C56" s="189" t="s">
        <v>15</v>
      </c>
      <c r="D56" s="83">
        <v>243000</v>
      </c>
      <c r="E56" s="83">
        <v>220000</v>
      </c>
      <c r="F56" s="83">
        <v>206500</v>
      </c>
      <c r="G56" s="83">
        <v>206500</v>
      </c>
      <c r="H56" s="83">
        <v>206500</v>
      </c>
      <c r="I56" s="83">
        <v>206500</v>
      </c>
      <c r="J56" s="83">
        <f>'[1]2020'!$P$1556</f>
        <v>206500</v>
      </c>
      <c r="K56" s="83">
        <f>'[1]2020'!$P$1556</f>
        <v>206500</v>
      </c>
      <c r="L56" s="83">
        <f>'[1]2020'!$P$1556</f>
        <v>206500</v>
      </c>
      <c r="M56" s="81">
        <v>288625</v>
      </c>
      <c r="N56" s="81">
        <v>288625</v>
      </c>
      <c r="O56" s="81">
        <v>288625</v>
      </c>
      <c r="P56" s="33"/>
      <c r="Q56" s="33"/>
    </row>
    <row r="57" spans="1:17" x14ac:dyDescent="0.25">
      <c r="A57" s="212"/>
      <c r="B57" s="213"/>
      <c r="C57" s="189" t="s">
        <v>16</v>
      </c>
      <c r="D57" s="83">
        <v>540000</v>
      </c>
      <c r="E57" s="83">
        <v>485000</v>
      </c>
      <c r="F57" s="83">
        <v>470000</v>
      </c>
      <c r="G57" s="83">
        <v>470000</v>
      </c>
      <c r="H57" s="83">
        <v>470000</v>
      </c>
      <c r="I57" s="83">
        <v>470000</v>
      </c>
      <c r="J57" s="83">
        <f>'[1]2020'!$Q$1556</f>
        <v>455000</v>
      </c>
      <c r="K57" s="83">
        <v>470000</v>
      </c>
      <c r="L57" s="83">
        <v>470000</v>
      </c>
      <c r="M57" s="81">
        <v>490000</v>
      </c>
      <c r="N57" s="81">
        <v>490000</v>
      </c>
      <c r="O57" s="81">
        <v>490000</v>
      </c>
      <c r="P57" s="33"/>
      <c r="Q57" s="33"/>
    </row>
    <row r="58" spans="1:17" ht="15" customHeight="1" x14ac:dyDescent="0.25">
      <c r="A58" s="211">
        <v>27</v>
      </c>
      <c r="B58" s="214" t="s">
        <v>28</v>
      </c>
      <c r="C58" s="189" t="s">
        <v>15</v>
      </c>
      <c r="D58" s="83">
        <v>645625</v>
      </c>
      <c r="E58" s="83">
        <v>690625</v>
      </c>
      <c r="F58" s="83">
        <v>690625</v>
      </c>
      <c r="G58" s="83">
        <v>690625</v>
      </c>
      <c r="H58" s="83">
        <v>690625</v>
      </c>
      <c r="I58" s="83">
        <v>690625</v>
      </c>
      <c r="J58" s="83">
        <f>'[1]2020'!$P$1596</f>
        <v>690625</v>
      </c>
      <c r="K58" s="83">
        <v>692625</v>
      </c>
      <c r="L58" s="83">
        <v>692625</v>
      </c>
      <c r="M58" s="81">
        <v>642000</v>
      </c>
      <c r="N58" s="81">
        <v>642000</v>
      </c>
      <c r="O58" s="81">
        <v>642000</v>
      </c>
      <c r="P58" s="33"/>
      <c r="Q58" s="33"/>
    </row>
    <row r="59" spans="1:17" ht="15" customHeight="1" x14ac:dyDescent="0.25">
      <c r="A59" s="212"/>
      <c r="B59" s="215"/>
      <c r="C59" s="189" t="s">
        <v>16</v>
      </c>
      <c r="D59" s="83">
        <v>575000</v>
      </c>
      <c r="E59" s="83">
        <v>545000</v>
      </c>
      <c r="F59" s="83">
        <v>545000</v>
      </c>
      <c r="G59" s="83">
        <v>545000</v>
      </c>
      <c r="H59" s="83">
        <v>545000</v>
      </c>
      <c r="I59" s="83">
        <v>530000</v>
      </c>
      <c r="J59" s="83">
        <f>'[1]2020'!$Q$1596</f>
        <v>530000</v>
      </c>
      <c r="K59" s="83">
        <v>520000</v>
      </c>
      <c r="L59" s="83">
        <v>515000</v>
      </c>
      <c r="M59" s="81">
        <v>470000</v>
      </c>
      <c r="N59" s="81">
        <v>470000</v>
      </c>
      <c r="O59" s="81">
        <v>455000</v>
      </c>
      <c r="P59" s="33"/>
      <c r="Q59" s="33"/>
    </row>
    <row r="60" spans="1:17" ht="15" customHeight="1" x14ac:dyDescent="0.25">
      <c r="A60" s="211">
        <v>28</v>
      </c>
      <c r="B60" s="214" t="s">
        <v>336</v>
      </c>
      <c r="C60" s="189" t="s">
        <v>15</v>
      </c>
      <c r="D60" s="83">
        <v>391225</v>
      </c>
      <c r="E60" s="83">
        <v>344225</v>
      </c>
      <c r="F60" s="83">
        <v>393225</v>
      </c>
      <c r="G60" s="83">
        <v>393225</v>
      </c>
      <c r="H60" s="83">
        <v>393225</v>
      </c>
      <c r="I60" s="83">
        <v>393225</v>
      </c>
      <c r="J60" s="83">
        <f>'[1]2020'!$P$1631</f>
        <v>393225</v>
      </c>
      <c r="K60" s="83">
        <f>'[1]2020'!$P$1631</f>
        <v>393225</v>
      </c>
      <c r="L60" s="83">
        <f>'[1]2020'!$P$1631</f>
        <v>393225</v>
      </c>
      <c r="M60" s="81">
        <v>361525</v>
      </c>
      <c r="N60" s="81">
        <v>377625</v>
      </c>
      <c r="O60" s="81">
        <v>377625</v>
      </c>
      <c r="P60" s="33"/>
      <c r="Q60" s="33"/>
    </row>
    <row r="61" spans="1:17" ht="15" customHeight="1" x14ac:dyDescent="0.25">
      <c r="A61" s="212"/>
      <c r="B61" s="215"/>
      <c r="C61" s="189" t="s">
        <v>16</v>
      </c>
      <c r="D61" s="83">
        <v>655000</v>
      </c>
      <c r="E61" s="83">
        <v>560000</v>
      </c>
      <c r="F61" s="83">
        <v>646500</v>
      </c>
      <c r="G61" s="83">
        <v>646500</v>
      </c>
      <c r="H61" s="83">
        <v>646500</v>
      </c>
      <c r="I61" s="83">
        <v>600000</v>
      </c>
      <c r="J61" s="83">
        <f>'[1]2020'!$Q$1631</f>
        <v>661500</v>
      </c>
      <c r="K61" s="83">
        <v>661500</v>
      </c>
      <c r="L61" s="83">
        <v>485000</v>
      </c>
      <c r="M61" s="81">
        <v>470000</v>
      </c>
      <c r="N61" s="81">
        <v>450000</v>
      </c>
      <c r="O61" s="81">
        <v>500000</v>
      </c>
      <c r="P61" s="33"/>
      <c r="Q61" s="33"/>
    </row>
    <row r="62" spans="1:17" ht="15" customHeight="1" x14ac:dyDescent="0.25">
      <c r="A62" s="211">
        <v>29</v>
      </c>
      <c r="B62" s="214" t="s">
        <v>29</v>
      </c>
      <c r="C62" s="189" t="s">
        <v>15</v>
      </c>
      <c r="D62" s="83">
        <v>146625</v>
      </c>
      <c r="E62" s="83">
        <v>119625</v>
      </c>
      <c r="F62" s="83">
        <v>222625</v>
      </c>
      <c r="G62" s="83">
        <v>222625</v>
      </c>
      <c r="H62" s="83">
        <v>227250</v>
      </c>
      <c r="I62" s="83">
        <v>227250</v>
      </c>
      <c r="J62" s="83">
        <f>'[1]2020'!$P$1654</f>
        <v>222625</v>
      </c>
      <c r="K62" s="83">
        <v>222625</v>
      </c>
      <c r="L62" s="83">
        <v>222625</v>
      </c>
      <c r="M62" s="81">
        <v>198125</v>
      </c>
      <c r="N62" s="81">
        <v>211625</v>
      </c>
      <c r="O62" s="81">
        <v>211625</v>
      </c>
      <c r="P62" s="33"/>
      <c r="Q62" s="33"/>
    </row>
    <row r="63" spans="1:17" ht="15" customHeight="1" x14ac:dyDescent="0.25">
      <c r="A63" s="212"/>
      <c r="B63" s="215"/>
      <c r="C63" s="189" t="s">
        <v>16</v>
      </c>
      <c r="D63" s="83">
        <v>245000</v>
      </c>
      <c r="E63" s="83">
        <v>230000</v>
      </c>
      <c r="F63" s="83">
        <v>310000</v>
      </c>
      <c r="G63" s="83">
        <v>310000</v>
      </c>
      <c r="H63" s="83">
        <v>325000</v>
      </c>
      <c r="I63" s="83">
        <v>325000</v>
      </c>
      <c r="J63" s="83">
        <f>'[1]2020'!$Q$1654</f>
        <v>310000</v>
      </c>
      <c r="K63" s="83">
        <v>310000</v>
      </c>
      <c r="L63" s="83">
        <v>310000</v>
      </c>
      <c r="M63" s="81">
        <v>290000</v>
      </c>
      <c r="N63" s="81">
        <v>305000</v>
      </c>
      <c r="O63" s="81">
        <v>305000</v>
      </c>
      <c r="P63" s="33"/>
      <c r="Q63" s="33"/>
    </row>
    <row r="64" spans="1:17" ht="15" customHeight="1" x14ac:dyDescent="0.25">
      <c r="A64" s="211">
        <v>30</v>
      </c>
      <c r="B64" s="214" t="s">
        <v>30</v>
      </c>
      <c r="C64" s="189" t="s">
        <v>15</v>
      </c>
      <c r="D64" s="83">
        <v>55500</v>
      </c>
      <c r="E64" s="83">
        <v>69000</v>
      </c>
      <c r="F64" s="83">
        <v>69000</v>
      </c>
      <c r="G64" s="83">
        <v>69000</v>
      </c>
      <c r="H64" s="83">
        <v>69000</v>
      </c>
      <c r="I64" s="83">
        <v>69000</v>
      </c>
      <c r="J64" s="83">
        <f>'[1]2020'!$P$1664</f>
        <v>69000</v>
      </c>
      <c r="K64" s="83">
        <f>'[1]2020'!$P$1664</f>
        <v>69000</v>
      </c>
      <c r="L64" s="83">
        <f>'[1]2020'!$P$1664</f>
        <v>69000</v>
      </c>
      <c r="M64" s="83">
        <f>'[1]2020'!$P$1664</f>
        <v>69000</v>
      </c>
      <c r="N64" s="81">
        <v>69000</v>
      </c>
      <c r="O64" s="81">
        <v>69000</v>
      </c>
      <c r="P64" s="33"/>
      <c r="Q64" s="33"/>
    </row>
    <row r="65" spans="1:17" ht="15" customHeight="1" x14ac:dyDescent="0.25">
      <c r="A65" s="212"/>
      <c r="B65" s="215"/>
      <c r="C65" s="189" t="s">
        <v>16</v>
      </c>
      <c r="D65" s="83">
        <v>115000</v>
      </c>
      <c r="E65" s="83">
        <v>130000</v>
      </c>
      <c r="F65" s="83">
        <v>130000</v>
      </c>
      <c r="G65" s="83">
        <v>130000</v>
      </c>
      <c r="H65" s="83">
        <v>130000</v>
      </c>
      <c r="I65" s="83">
        <v>130000</v>
      </c>
      <c r="J65" s="83">
        <f>'[1]2020'!$Q$1664</f>
        <v>130000</v>
      </c>
      <c r="K65" s="83">
        <f>'[1]2020'!$Q$1664</f>
        <v>130000</v>
      </c>
      <c r="L65" s="83">
        <f>'[1]2020'!$Q$1664</f>
        <v>130000</v>
      </c>
      <c r="M65" s="83">
        <f>'[1]2020'!$Q$1664</f>
        <v>130000</v>
      </c>
      <c r="N65" s="81">
        <v>115000</v>
      </c>
      <c r="O65" s="81">
        <v>115000</v>
      </c>
      <c r="P65" s="33"/>
      <c r="Q65" s="33"/>
    </row>
    <row r="66" spans="1:17" ht="15" customHeight="1" x14ac:dyDescent="0.25">
      <c r="A66" s="211">
        <v>31</v>
      </c>
      <c r="B66" s="214" t="s">
        <v>31</v>
      </c>
      <c r="C66" s="189" t="s">
        <v>15</v>
      </c>
      <c r="D66" s="83">
        <v>1153220</v>
      </c>
      <c r="E66" s="83">
        <v>1159220</v>
      </c>
      <c r="F66" s="83">
        <v>1145720</v>
      </c>
      <c r="G66" s="85">
        <v>1145720</v>
      </c>
      <c r="H66" s="85">
        <v>1345720</v>
      </c>
      <c r="I66" s="86">
        <v>1339720</v>
      </c>
      <c r="J66" s="83">
        <f>'[1]2020'!$P$1900</f>
        <v>1313470</v>
      </c>
      <c r="K66" s="83">
        <v>1318720</v>
      </c>
      <c r="L66" s="83">
        <v>1317220</v>
      </c>
      <c r="M66" s="81">
        <v>1283595</v>
      </c>
      <c r="N66" s="81">
        <v>1337345</v>
      </c>
      <c r="O66" s="81">
        <v>1297720</v>
      </c>
      <c r="P66" s="33"/>
      <c r="Q66" s="33"/>
    </row>
    <row r="67" spans="1:17" ht="15" customHeight="1" x14ac:dyDescent="0.25">
      <c r="A67" s="212"/>
      <c r="B67" s="215"/>
      <c r="C67" s="189" t="s">
        <v>16</v>
      </c>
      <c r="D67" s="83">
        <v>3030000</v>
      </c>
      <c r="E67" s="83">
        <v>2990000</v>
      </c>
      <c r="F67" s="87">
        <v>2365000</v>
      </c>
      <c r="G67" s="85">
        <v>2340000</v>
      </c>
      <c r="H67" s="85">
        <v>2980000</v>
      </c>
      <c r="I67" s="88">
        <v>2975000</v>
      </c>
      <c r="J67" s="83">
        <f>'[1]2020'!$Q$1900</f>
        <v>2955000</v>
      </c>
      <c r="K67" s="83">
        <v>2635000</v>
      </c>
      <c r="L67" s="83">
        <v>2920000</v>
      </c>
      <c r="M67" s="81">
        <v>2865000</v>
      </c>
      <c r="N67" s="81">
        <v>2955000</v>
      </c>
      <c r="O67" s="81">
        <v>2925000</v>
      </c>
      <c r="P67" s="33"/>
      <c r="Q67" s="33"/>
    </row>
    <row r="68" spans="1:17" ht="15" customHeight="1" x14ac:dyDescent="0.25">
      <c r="A68" s="211">
        <v>32</v>
      </c>
      <c r="B68" s="214" t="s">
        <v>32</v>
      </c>
      <c r="C68" s="189" t="s">
        <v>15</v>
      </c>
      <c r="D68" s="83">
        <v>1356000</v>
      </c>
      <c r="E68" s="83">
        <v>1795000</v>
      </c>
      <c r="F68" s="83">
        <v>1761000</v>
      </c>
      <c r="G68" s="83">
        <v>1761000</v>
      </c>
      <c r="H68" s="85">
        <v>1756000</v>
      </c>
      <c r="I68" s="85">
        <v>1761000</v>
      </c>
      <c r="J68" s="83">
        <f>'[1]2020'!$P$1979</f>
        <v>1751000</v>
      </c>
      <c r="K68" s="83">
        <v>1695500</v>
      </c>
      <c r="L68" s="83">
        <v>1640750</v>
      </c>
      <c r="M68" s="81">
        <v>1668000</v>
      </c>
      <c r="N68" s="81">
        <v>1695250</v>
      </c>
      <c r="O68" s="81">
        <v>772500</v>
      </c>
      <c r="P68" s="33"/>
      <c r="Q68" s="33"/>
    </row>
    <row r="69" spans="1:17" ht="15" customHeight="1" x14ac:dyDescent="0.25">
      <c r="A69" s="212"/>
      <c r="B69" s="215"/>
      <c r="C69" s="189" t="s">
        <v>16</v>
      </c>
      <c r="D69" s="83">
        <v>0</v>
      </c>
      <c r="E69" s="85">
        <v>15000</v>
      </c>
      <c r="F69" s="83">
        <v>0</v>
      </c>
      <c r="G69" s="83">
        <v>0</v>
      </c>
      <c r="H69" s="83">
        <v>0</v>
      </c>
      <c r="I69" s="83">
        <v>0</v>
      </c>
      <c r="J69" s="83">
        <f>'[1]2020'!$Q$1979</f>
        <v>0</v>
      </c>
      <c r="K69" s="83">
        <v>0</v>
      </c>
      <c r="L69" s="83">
        <v>0</v>
      </c>
      <c r="M69" s="81">
        <v>0</v>
      </c>
      <c r="N69" s="81">
        <v>0</v>
      </c>
      <c r="O69" s="81">
        <v>1062250</v>
      </c>
      <c r="P69" s="33"/>
      <c r="Q69" s="33"/>
    </row>
    <row r="70" spans="1:17" ht="15" customHeight="1" x14ac:dyDescent="0.25">
      <c r="A70" s="211">
        <v>33</v>
      </c>
      <c r="B70" s="214" t="s">
        <v>33</v>
      </c>
      <c r="C70" s="189" t="s">
        <v>15</v>
      </c>
      <c r="D70" s="83">
        <v>487500</v>
      </c>
      <c r="E70" s="83">
        <v>710500</v>
      </c>
      <c r="F70" s="83">
        <v>673750</v>
      </c>
      <c r="G70" s="83">
        <v>673750</v>
      </c>
      <c r="H70" s="88">
        <v>661500</v>
      </c>
      <c r="I70" s="88">
        <v>661500</v>
      </c>
      <c r="J70" s="83">
        <f>'[1]2020'!$P$2060</f>
        <v>661500</v>
      </c>
      <c r="K70" s="83">
        <f>'[1]2020'!$P$2060</f>
        <v>661500</v>
      </c>
      <c r="L70" s="83">
        <f>'[1]2020'!$P$2060</f>
        <v>661500</v>
      </c>
      <c r="M70" s="81">
        <v>635750</v>
      </c>
      <c r="N70" s="81">
        <v>637000</v>
      </c>
      <c r="O70" s="81">
        <v>649250</v>
      </c>
      <c r="P70" s="33"/>
      <c r="Q70" s="33"/>
    </row>
    <row r="71" spans="1:17" ht="15" customHeight="1" x14ac:dyDescent="0.25">
      <c r="A71" s="212"/>
      <c r="B71" s="215"/>
      <c r="C71" s="189" t="s">
        <v>16</v>
      </c>
      <c r="D71" s="83">
        <v>910000</v>
      </c>
      <c r="E71" s="83">
        <v>1155000</v>
      </c>
      <c r="F71" s="83">
        <v>1135000</v>
      </c>
      <c r="G71" s="83">
        <v>1135000</v>
      </c>
      <c r="H71" s="88">
        <v>1075000</v>
      </c>
      <c r="I71" s="88">
        <v>1120000</v>
      </c>
      <c r="J71" s="83">
        <f>'[1]2020'!$Q$2060</f>
        <v>1105000</v>
      </c>
      <c r="K71" s="83">
        <f>'[1]2020'!$Q$2060</f>
        <v>1105000</v>
      </c>
      <c r="L71" s="83">
        <v>1045000</v>
      </c>
      <c r="M71" s="81">
        <v>1090000</v>
      </c>
      <c r="N71" s="81">
        <v>1120000</v>
      </c>
      <c r="O71" s="81">
        <v>1100000</v>
      </c>
      <c r="P71" s="33"/>
      <c r="Q71" s="33"/>
    </row>
    <row r="72" spans="1:17" ht="15" customHeight="1" x14ac:dyDescent="0.25">
      <c r="A72" s="211">
        <v>34</v>
      </c>
      <c r="B72" s="214" t="s">
        <v>34</v>
      </c>
      <c r="C72" s="189" t="s">
        <v>15</v>
      </c>
      <c r="D72" s="83" t="s">
        <v>266</v>
      </c>
      <c r="E72" s="83">
        <v>609750</v>
      </c>
      <c r="F72" s="83">
        <v>821750</v>
      </c>
      <c r="G72" s="83">
        <v>809500</v>
      </c>
      <c r="H72" s="89">
        <v>821750</v>
      </c>
      <c r="I72" s="86">
        <v>796000</v>
      </c>
      <c r="J72" s="83">
        <f>'[1]2020'!$P$2145</f>
        <v>796000</v>
      </c>
      <c r="K72" s="83">
        <v>771750</v>
      </c>
      <c r="L72" s="83">
        <v>771750</v>
      </c>
      <c r="M72" s="81">
        <v>775500</v>
      </c>
      <c r="N72" s="81">
        <v>851500</v>
      </c>
      <c r="O72" s="81">
        <v>839250</v>
      </c>
      <c r="P72" s="33"/>
      <c r="Q72" s="33"/>
    </row>
    <row r="73" spans="1:17" ht="15" customHeight="1" x14ac:dyDescent="0.25">
      <c r="A73" s="212"/>
      <c r="B73" s="215"/>
      <c r="C73" s="189" t="s">
        <v>16</v>
      </c>
      <c r="D73" s="83">
        <v>980000</v>
      </c>
      <c r="E73" s="83">
        <v>860000</v>
      </c>
      <c r="F73" s="83">
        <v>765000</v>
      </c>
      <c r="G73" s="83">
        <v>1115000</v>
      </c>
      <c r="H73" s="83">
        <v>1135000</v>
      </c>
      <c r="I73" s="83">
        <v>1110000</v>
      </c>
      <c r="J73" s="83">
        <f>'[1]2020'!$Q$2145</f>
        <v>1095000</v>
      </c>
      <c r="K73" s="83">
        <v>1080000</v>
      </c>
      <c r="L73" s="83">
        <v>1080000</v>
      </c>
      <c r="M73" s="81">
        <v>1135000</v>
      </c>
      <c r="N73" s="81">
        <v>1205000</v>
      </c>
      <c r="O73" s="81">
        <v>1205000</v>
      </c>
      <c r="P73" s="33"/>
      <c r="Q73" s="33"/>
    </row>
    <row r="74" spans="1:17" ht="15" customHeight="1" x14ac:dyDescent="0.25">
      <c r="A74" s="211">
        <v>35</v>
      </c>
      <c r="B74" s="214" t="s">
        <v>255</v>
      </c>
      <c r="C74" s="189" t="s">
        <v>15</v>
      </c>
      <c r="D74" s="83">
        <v>2082102</v>
      </c>
      <c r="E74" s="83">
        <v>2082102</v>
      </c>
      <c r="F74" s="90">
        <v>2072102</v>
      </c>
      <c r="G74" s="83">
        <v>2072102</v>
      </c>
      <c r="H74" s="83">
        <v>2072102</v>
      </c>
      <c r="I74" s="83">
        <v>2072102</v>
      </c>
      <c r="J74" s="83">
        <v>2052102</v>
      </c>
      <c r="K74" s="83">
        <v>2052102</v>
      </c>
      <c r="L74" s="83">
        <v>2052102</v>
      </c>
      <c r="M74" s="81">
        <v>2050102</v>
      </c>
      <c r="N74" s="81">
        <v>2050102</v>
      </c>
      <c r="O74" s="81">
        <v>2030102</v>
      </c>
      <c r="P74" s="33"/>
      <c r="Q74" s="33"/>
    </row>
    <row r="75" spans="1:17" ht="15" customHeight="1" x14ac:dyDescent="0.25">
      <c r="A75" s="212"/>
      <c r="B75" s="215"/>
      <c r="C75" s="189" t="s">
        <v>16</v>
      </c>
      <c r="D75" s="83">
        <v>813300</v>
      </c>
      <c r="E75" s="83">
        <v>813300</v>
      </c>
      <c r="F75" s="90">
        <v>798300</v>
      </c>
      <c r="G75" s="83">
        <v>798300</v>
      </c>
      <c r="H75" s="83">
        <v>798300</v>
      </c>
      <c r="I75" s="83">
        <v>798100</v>
      </c>
      <c r="J75" s="83">
        <v>787900</v>
      </c>
      <c r="K75" s="83">
        <v>787900</v>
      </c>
      <c r="L75" s="83">
        <v>787900</v>
      </c>
      <c r="M75" s="81">
        <v>772900</v>
      </c>
      <c r="N75" s="81">
        <v>772900</v>
      </c>
      <c r="O75" s="81">
        <v>737900</v>
      </c>
      <c r="P75" s="33"/>
      <c r="Q75" s="33"/>
    </row>
    <row r="76" spans="1:17" x14ac:dyDescent="0.25">
      <c r="A76" s="211">
        <v>36</v>
      </c>
      <c r="B76" s="213" t="s">
        <v>256</v>
      </c>
      <c r="C76" s="189" t="s">
        <v>15</v>
      </c>
      <c r="D76" s="83">
        <v>452250</v>
      </c>
      <c r="E76" s="83">
        <v>462875</v>
      </c>
      <c r="F76" s="83">
        <v>462875</v>
      </c>
      <c r="G76" s="83">
        <v>502875</v>
      </c>
      <c r="H76" s="88">
        <v>513500</v>
      </c>
      <c r="I76" s="88">
        <v>513500</v>
      </c>
      <c r="J76" s="83">
        <v>524100</v>
      </c>
      <c r="K76" s="83">
        <v>524100</v>
      </c>
      <c r="L76" s="83">
        <v>524100</v>
      </c>
      <c r="M76" s="83">
        <v>524100</v>
      </c>
      <c r="N76" s="83">
        <v>524100</v>
      </c>
      <c r="O76" s="83">
        <v>0</v>
      </c>
      <c r="P76" s="33"/>
      <c r="Q76" s="33"/>
    </row>
    <row r="77" spans="1:17" x14ac:dyDescent="0.25">
      <c r="A77" s="212"/>
      <c r="B77" s="213"/>
      <c r="C77" s="189" t="s">
        <v>16</v>
      </c>
      <c r="D77" s="83">
        <v>243750</v>
      </c>
      <c r="E77" s="83">
        <v>247525</v>
      </c>
      <c r="F77" s="83">
        <v>247525</v>
      </c>
      <c r="G77" s="83">
        <v>262525</v>
      </c>
      <c r="H77" s="88">
        <v>262500</v>
      </c>
      <c r="I77" s="88">
        <v>262500</v>
      </c>
      <c r="J77" s="83">
        <v>261500</v>
      </c>
      <c r="K77" s="83">
        <v>262500</v>
      </c>
      <c r="L77" s="83">
        <v>262500</v>
      </c>
      <c r="M77" s="83">
        <v>262500</v>
      </c>
      <c r="N77" s="83">
        <v>262500</v>
      </c>
      <c r="O77" s="83">
        <v>0</v>
      </c>
      <c r="P77" s="33"/>
      <c r="Q77" s="33"/>
    </row>
    <row r="78" spans="1:17" ht="15" customHeight="1" x14ac:dyDescent="0.25">
      <c r="A78" s="211">
        <v>37</v>
      </c>
      <c r="B78" s="214" t="s">
        <v>257</v>
      </c>
      <c r="C78" s="189" t="s">
        <v>15</v>
      </c>
      <c r="D78" s="83">
        <v>0</v>
      </c>
      <c r="E78" s="85">
        <v>382995</v>
      </c>
      <c r="F78" s="83">
        <v>0</v>
      </c>
      <c r="G78" s="83">
        <v>0</v>
      </c>
      <c r="H78" s="83">
        <v>382995</v>
      </c>
      <c r="I78" s="83">
        <v>0</v>
      </c>
      <c r="J78" s="83">
        <v>287244</v>
      </c>
      <c r="K78" s="91">
        <f>382995/3</f>
        <v>127665</v>
      </c>
      <c r="L78" s="91">
        <f t="shared" ref="L78:M78" si="1">382995/3</f>
        <v>127665</v>
      </c>
      <c r="M78" s="91">
        <f t="shared" si="1"/>
        <v>127665</v>
      </c>
      <c r="N78" s="81">
        <v>0</v>
      </c>
      <c r="O78" s="81">
        <v>0</v>
      </c>
      <c r="P78" s="33"/>
      <c r="Q78" s="33"/>
    </row>
    <row r="79" spans="1:17" ht="15" customHeight="1" x14ac:dyDescent="0.25">
      <c r="A79" s="212"/>
      <c r="B79" s="215"/>
      <c r="C79" s="189" t="s">
        <v>16</v>
      </c>
      <c r="D79" s="83">
        <v>0</v>
      </c>
      <c r="E79" s="85">
        <v>405000</v>
      </c>
      <c r="F79" s="83">
        <v>0</v>
      </c>
      <c r="G79" s="83">
        <v>0</v>
      </c>
      <c r="H79" s="83">
        <v>416250</v>
      </c>
      <c r="I79" s="83">
        <v>0</v>
      </c>
      <c r="J79" s="83">
        <v>405000</v>
      </c>
      <c r="K79" s="83">
        <f>405000/3</f>
        <v>135000</v>
      </c>
      <c r="L79" s="83">
        <f t="shared" ref="L79:M79" si="2">405000/3</f>
        <v>135000</v>
      </c>
      <c r="M79" s="83">
        <f t="shared" si="2"/>
        <v>135000</v>
      </c>
      <c r="N79" s="81">
        <v>0</v>
      </c>
      <c r="O79" s="81">
        <v>0</v>
      </c>
      <c r="P79" s="33"/>
      <c r="Q79" s="33"/>
    </row>
    <row r="80" spans="1:17" ht="15" customHeight="1" x14ac:dyDescent="0.25">
      <c r="A80" s="211">
        <v>38</v>
      </c>
      <c r="B80" s="214" t="s">
        <v>320</v>
      </c>
      <c r="C80" s="189" t="s">
        <v>15</v>
      </c>
      <c r="D80" s="187">
        <v>10000000</v>
      </c>
      <c r="E80" s="83">
        <v>3000000</v>
      </c>
      <c r="F80" s="83">
        <v>2500000</v>
      </c>
      <c r="G80" s="83">
        <v>2500000</v>
      </c>
      <c r="H80" s="83">
        <v>2500000</v>
      </c>
      <c r="I80" s="83">
        <v>2500000</v>
      </c>
      <c r="J80" s="83">
        <v>3000000</v>
      </c>
      <c r="K80" s="83">
        <v>3000000</v>
      </c>
      <c r="L80" s="83">
        <v>3000000</v>
      </c>
      <c r="M80" s="83">
        <v>3000000</v>
      </c>
      <c r="N80" s="83">
        <v>3000000</v>
      </c>
      <c r="O80" s="83">
        <v>3000000</v>
      </c>
      <c r="P80" s="33"/>
      <c r="Q80" s="33"/>
    </row>
    <row r="81" spans="1:17" ht="15" customHeight="1" x14ac:dyDescent="0.25">
      <c r="A81" s="212"/>
      <c r="B81" s="215"/>
      <c r="C81" s="189" t="s">
        <v>16</v>
      </c>
      <c r="D81" s="83">
        <v>0</v>
      </c>
      <c r="E81" s="83">
        <v>0</v>
      </c>
      <c r="F81" s="83">
        <v>0</v>
      </c>
      <c r="G81" s="83">
        <v>0</v>
      </c>
      <c r="H81" s="83">
        <v>0</v>
      </c>
      <c r="I81" s="83">
        <v>0</v>
      </c>
      <c r="J81" s="83">
        <v>0</v>
      </c>
      <c r="K81" s="83">
        <v>0</v>
      </c>
      <c r="L81" s="83">
        <v>0</v>
      </c>
      <c r="M81" s="81">
        <v>0</v>
      </c>
      <c r="N81" s="81">
        <v>0</v>
      </c>
      <c r="O81" s="81">
        <v>0</v>
      </c>
      <c r="P81" s="33"/>
      <c r="Q81" s="33"/>
    </row>
    <row r="82" spans="1:17" ht="15" customHeight="1" x14ac:dyDescent="0.25">
      <c r="A82" s="211">
        <v>39</v>
      </c>
      <c r="B82" s="214" t="s">
        <v>35</v>
      </c>
      <c r="C82" s="189" t="s">
        <v>15</v>
      </c>
      <c r="D82" s="83">
        <v>0</v>
      </c>
      <c r="E82" s="83">
        <v>0</v>
      </c>
      <c r="F82" s="83">
        <v>0</v>
      </c>
      <c r="G82" s="83">
        <v>0</v>
      </c>
      <c r="H82" s="83">
        <v>0</v>
      </c>
      <c r="I82" s="83">
        <v>0</v>
      </c>
      <c r="J82" s="83">
        <v>0</v>
      </c>
      <c r="K82" s="83">
        <v>0</v>
      </c>
      <c r="L82" s="83">
        <v>0</v>
      </c>
      <c r="M82" s="81">
        <v>0</v>
      </c>
      <c r="N82" s="81">
        <v>0</v>
      </c>
      <c r="O82" s="81">
        <v>0</v>
      </c>
      <c r="P82" s="33"/>
      <c r="Q82" s="33"/>
    </row>
    <row r="83" spans="1:17" ht="15" customHeight="1" x14ac:dyDescent="0.25">
      <c r="A83" s="212"/>
      <c r="B83" s="215"/>
      <c r="C83" s="189" t="s">
        <v>16</v>
      </c>
      <c r="D83" s="83">
        <v>420000</v>
      </c>
      <c r="E83" s="83">
        <v>420000</v>
      </c>
      <c r="F83" s="83">
        <v>420000</v>
      </c>
      <c r="G83" s="83">
        <v>420000</v>
      </c>
      <c r="H83" s="83">
        <v>370000</v>
      </c>
      <c r="I83" s="83">
        <v>340000</v>
      </c>
      <c r="J83" s="83">
        <v>340000</v>
      </c>
      <c r="K83" s="83">
        <v>340000</v>
      </c>
      <c r="L83" s="83">
        <v>240000</v>
      </c>
      <c r="M83" s="81">
        <v>265000</v>
      </c>
      <c r="N83" s="81">
        <v>265000</v>
      </c>
      <c r="O83" s="81">
        <v>250000</v>
      </c>
      <c r="P83" s="33"/>
      <c r="Q83" s="33"/>
    </row>
    <row r="84" spans="1:17" ht="15" customHeight="1" x14ac:dyDescent="0.25">
      <c r="A84" s="211">
        <v>40</v>
      </c>
      <c r="B84" s="214" t="s">
        <v>36</v>
      </c>
      <c r="C84" s="189" t="s">
        <v>15</v>
      </c>
      <c r="D84" s="83">
        <v>0</v>
      </c>
      <c r="E84" s="83">
        <v>0</v>
      </c>
      <c r="F84" s="83">
        <v>0</v>
      </c>
      <c r="G84" s="83">
        <v>0</v>
      </c>
      <c r="H84" s="83">
        <v>0</v>
      </c>
      <c r="I84" s="83">
        <v>0</v>
      </c>
      <c r="J84" s="83">
        <v>0</v>
      </c>
      <c r="K84" s="83">
        <v>0</v>
      </c>
      <c r="L84" s="83">
        <v>0</v>
      </c>
      <c r="M84" s="81">
        <v>0</v>
      </c>
      <c r="N84" s="81">
        <v>0</v>
      </c>
      <c r="O84" s="81">
        <v>0</v>
      </c>
      <c r="P84" s="33"/>
      <c r="Q84" s="33"/>
    </row>
    <row r="85" spans="1:17" ht="15" customHeight="1" x14ac:dyDescent="0.25">
      <c r="A85" s="212"/>
      <c r="B85" s="215"/>
      <c r="C85" s="189" t="s">
        <v>16</v>
      </c>
      <c r="D85" s="85">
        <v>117000</v>
      </c>
      <c r="E85" s="85">
        <v>117000</v>
      </c>
      <c r="F85" s="85">
        <v>116000</v>
      </c>
      <c r="G85" s="83">
        <v>111000</v>
      </c>
      <c r="H85" s="83">
        <v>107000</v>
      </c>
      <c r="I85" s="83">
        <v>112000</v>
      </c>
      <c r="J85" s="83">
        <v>111000</v>
      </c>
      <c r="K85" s="83">
        <v>116000</v>
      </c>
      <c r="L85" s="83">
        <v>111000</v>
      </c>
      <c r="M85" s="81">
        <v>114000</v>
      </c>
      <c r="N85" s="81">
        <v>114000</v>
      </c>
      <c r="O85" s="81">
        <v>114000</v>
      </c>
      <c r="P85" s="33"/>
      <c r="Q85" s="33"/>
    </row>
    <row r="86" spans="1:17" ht="15" customHeight="1" x14ac:dyDescent="0.25">
      <c r="A86" s="211">
        <v>41</v>
      </c>
      <c r="B86" s="214" t="s">
        <v>37</v>
      </c>
      <c r="C86" s="189" t="s">
        <v>15</v>
      </c>
      <c r="D86" s="83">
        <v>0</v>
      </c>
      <c r="E86" s="83">
        <v>0</v>
      </c>
      <c r="F86" s="83">
        <v>0</v>
      </c>
      <c r="G86" s="83">
        <v>0</v>
      </c>
      <c r="H86" s="92"/>
      <c r="I86" s="83">
        <v>0</v>
      </c>
      <c r="J86" s="83">
        <v>0</v>
      </c>
      <c r="K86" s="83">
        <v>0</v>
      </c>
      <c r="L86" s="83">
        <v>0</v>
      </c>
      <c r="M86" s="81">
        <v>0</v>
      </c>
      <c r="N86" s="81">
        <v>0</v>
      </c>
      <c r="O86" s="81">
        <v>0</v>
      </c>
      <c r="P86" s="33"/>
      <c r="Q86" s="33"/>
    </row>
    <row r="87" spans="1:17" ht="15" customHeight="1" x14ac:dyDescent="0.25">
      <c r="A87" s="212"/>
      <c r="B87" s="215"/>
      <c r="C87" s="189" t="s">
        <v>16</v>
      </c>
      <c r="D87" s="83">
        <v>0</v>
      </c>
      <c r="E87" s="83">
        <v>0</v>
      </c>
      <c r="F87" s="83">
        <v>0</v>
      </c>
      <c r="G87" s="83">
        <v>0</v>
      </c>
      <c r="H87" s="83">
        <v>0</v>
      </c>
      <c r="I87" s="83">
        <v>0</v>
      </c>
      <c r="J87" s="83">
        <v>0</v>
      </c>
      <c r="K87" s="83">
        <v>0</v>
      </c>
      <c r="L87" s="83">
        <v>0</v>
      </c>
      <c r="M87" s="81">
        <v>0</v>
      </c>
      <c r="N87" s="81">
        <v>0</v>
      </c>
      <c r="O87" s="81">
        <v>0</v>
      </c>
      <c r="P87" s="33"/>
      <c r="Q87" s="33"/>
    </row>
    <row r="88" spans="1:17" ht="15" customHeight="1" x14ac:dyDescent="0.25">
      <c r="A88" s="211">
        <v>42</v>
      </c>
      <c r="B88" s="214" t="s">
        <v>38</v>
      </c>
      <c r="C88" s="189" t="s">
        <v>15</v>
      </c>
      <c r="D88" s="85">
        <v>1121700</v>
      </c>
      <c r="E88" s="85">
        <v>977400</v>
      </c>
      <c r="F88" s="85">
        <v>1100100</v>
      </c>
      <c r="G88" s="83">
        <v>1101300</v>
      </c>
      <c r="H88" s="188">
        <v>1243600</v>
      </c>
      <c r="I88" s="83">
        <v>980900</v>
      </c>
      <c r="J88" s="83">
        <v>980900</v>
      </c>
      <c r="K88" s="83">
        <v>1078600</v>
      </c>
      <c r="L88" s="83">
        <v>1072200</v>
      </c>
      <c r="M88" s="81">
        <v>1075300</v>
      </c>
      <c r="N88" s="81">
        <v>1075300</v>
      </c>
      <c r="O88" s="81">
        <v>0</v>
      </c>
      <c r="P88" s="33"/>
      <c r="Q88" s="33"/>
    </row>
    <row r="89" spans="1:17" ht="15" customHeight="1" x14ac:dyDescent="0.25">
      <c r="A89" s="212"/>
      <c r="B89" s="215"/>
      <c r="C89" s="189" t="s">
        <v>16</v>
      </c>
      <c r="D89" s="85">
        <v>1534200</v>
      </c>
      <c r="E89" s="85">
        <v>1504200</v>
      </c>
      <c r="F89" s="85">
        <v>1560450</v>
      </c>
      <c r="G89" s="83">
        <v>1549200</v>
      </c>
      <c r="H89" s="188">
        <v>1549200</v>
      </c>
      <c r="I89" s="83">
        <v>1537950</v>
      </c>
      <c r="J89" s="83">
        <v>1485450</v>
      </c>
      <c r="K89" s="83">
        <v>1515225</v>
      </c>
      <c r="L89" s="83">
        <v>1518975</v>
      </c>
      <c r="M89" s="81">
        <v>1485225</v>
      </c>
      <c r="N89" s="81">
        <v>1455225</v>
      </c>
      <c r="O89" s="81">
        <v>0</v>
      </c>
      <c r="P89" s="33"/>
      <c r="Q89" s="33"/>
    </row>
    <row r="90" spans="1:17" ht="15" customHeight="1" x14ac:dyDescent="0.25">
      <c r="A90" s="211">
        <v>43</v>
      </c>
      <c r="B90" s="214" t="s">
        <v>39</v>
      </c>
      <c r="C90" s="189" t="s">
        <v>15</v>
      </c>
      <c r="D90" s="83">
        <v>0</v>
      </c>
      <c r="E90" s="83">
        <v>0</v>
      </c>
      <c r="F90" s="83">
        <v>0</v>
      </c>
      <c r="G90" s="83">
        <v>0</v>
      </c>
      <c r="H90" s="83">
        <v>0</v>
      </c>
      <c r="I90" s="83">
        <v>0</v>
      </c>
      <c r="J90" s="83">
        <v>0</v>
      </c>
      <c r="K90" s="83">
        <v>0</v>
      </c>
      <c r="L90" s="83">
        <v>0</v>
      </c>
      <c r="M90" s="81">
        <v>0</v>
      </c>
      <c r="N90" s="81">
        <v>0</v>
      </c>
      <c r="O90" s="81">
        <v>0</v>
      </c>
      <c r="P90" s="33"/>
      <c r="Q90" s="33"/>
    </row>
    <row r="91" spans="1:17" ht="15" customHeight="1" x14ac:dyDescent="0.25">
      <c r="A91" s="212"/>
      <c r="B91" s="215"/>
      <c r="C91" s="189" t="s">
        <v>16</v>
      </c>
      <c r="D91" s="83">
        <v>22000</v>
      </c>
      <c r="E91" s="83">
        <v>22000</v>
      </c>
      <c r="F91" s="83">
        <v>22000</v>
      </c>
      <c r="G91" s="83">
        <v>22000</v>
      </c>
      <c r="H91" s="83">
        <v>22000</v>
      </c>
      <c r="I91" s="83">
        <v>22000</v>
      </c>
      <c r="J91" s="83">
        <v>22000</v>
      </c>
      <c r="K91" s="83">
        <v>22000</v>
      </c>
      <c r="L91" s="83">
        <v>22000</v>
      </c>
      <c r="M91" s="83">
        <v>22000</v>
      </c>
      <c r="N91" s="83">
        <v>22000</v>
      </c>
      <c r="O91" s="83">
        <v>22000</v>
      </c>
      <c r="P91" s="33"/>
      <c r="Q91" s="33"/>
    </row>
    <row r="92" spans="1:17" ht="15" customHeight="1" x14ac:dyDescent="0.25">
      <c r="A92" s="211">
        <v>44</v>
      </c>
      <c r="B92" s="214" t="s">
        <v>40</v>
      </c>
      <c r="C92" s="189" t="s">
        <v>15</v>
      </c>
      <c r="D92" s="83">
        <v>0</v>
      </c>
      <c r="E92" s="83">
        <v>0</v>
      </c>
      <c r="F92" s="83">
        <v>0</v>
      </c>
      <c r="G92" s="83">
        <v>0</v>
      </c>
      <c r="H92" s="83">
        <v>0</v>
      </c>
      <c r="I92" s="83">
        <v>0</v>
      </c>
      <c r="J92" s="83">
        <v>0</v>
      </c>
      <c r="K92" s="83">
        <v>0</v>
      </c>
      <c r="L92" s="83">
        <v>0</v>
      </c>
      <c r="M92" s="81">
        <v>0</v>
      </c>
      <c r="N92" s="81">
        <v>0</v>
      </c>
      <c r="O92" s="81">
        <v>0</v>
      </c>
      <c r="P92" s="33"/>
      <c r="Q92" s="33"/>
    </row>
    <row r="93" spans="1:17" ht="15" customHeight="1" x14ac:dyDescent="0.25">
      <c r="A93" s="212"/>
      <c r="B93" s="215"/>
      <c r="C93" s="189" t="s">
        <v>16</v>
      </c>
      <c r="D93" s="83">
        <v>200000</v>
      </c>
      <c r="E93" s="83">
        <v>200000</v>
      </c>
      <c r="F93" s="83">
        <v>200000</v>
      </c>
      <c r="G93" s="83">
        <v>200000</v>
      </c>
      <c r="H93" s="83">
        <v>200000</v>
      </c>
      <c r="I93" s="83">
        <v>200000</v>
      </c>
      <c r="J93" s="83">
        <v>200000</v>
      </c>
      <c r="K93" s="83">
        <v>200000</v>
      </c>
      <c r="L93" s="83">
        <v>200000</v>
      </c>
      <c r="M93" s="83">
        <v>200000</v>
      </c>
      <c r="N93" s="83">
        <v>200000</v>
      </c>
      <c r="O93" s="83">
        <v>200000</v>
      </c>
      <c r="P93" s="33"/>
      <c r="Q93" s="33"/>
    </row>
    <row r="94" spans="1:17" ht="15" customHeight="1" x14ac:dyDescent="0.25">
      <c r="A94" s="211">
        <v>45</v>
      </c>
      <c r="B94" s="214" t="s">
        <v>41</v>
      </c>
      <c r="C94" s="189" t="s">
        <v>15</v>
      </c>
      <c r="D94" s="83">
        <v>0</v>
      </c>
      <c r="E94" s="83">
        <v>0</v>
      </c>
      <c r="F94" s="83">
        <v>0</v>
      </c>
      <c r="G94" s="83">
        <v>0</v>
      </c>
      <c r="H94" s="83">
        <v>0</v>
      </c>
      <c r="I94" s="83">
        <v>0</v>
      </c>
      <c r="J94" s="83">
        <v>0</v>
      </c>
      <c r="K94" s="83">
        <v>0</v>
      </c>
      <c r="L94" s="83">
        <v>0</v>
      </c>
      <c r="M94" s="81">
        <v>0</v>
      </c>
      <c r="N94" s="81">
        <v>0</v>
      </c>
      <c r="O94" s="81">
        <v>0</v>
      </c>
      <c r="P94" s="33"/>
      <c r="Q94" s="33"/>
    </row>
    <row r="95" spans="1:17" ht="15" customHeight="1" x14ac:dyDescent="0.25">
      <c r="A95" s="212"/>
      <c r="B95" s="215"/>
      <c r="C95" s="189" t="s">
        <v>16</v>
      </c>
      <c r="D95" s="83">
        <v>280000</v>
      </c>
      <c r="E95" s="83">
        <v>280000</v>
      </c>
      <c r="F95" s="83">
        <v>275000</v>
      </c>
      <c r="G95" s="83">
        <v>275000</v>
      </c>
      <c r="H95" s="83">
        <v>275000</v>
      </c>
      <c r="I95" s="83">
        <v>270000</v>
      </c>
      <c r="J95" s="83">
        <v>290000</v>
      </c>
      <c r="K95" s="85">
        <v>270000</v>
      </c>
      <c r="L95" s="83">
        <v>257500</v>
      </c>
      <c r="M95" s="81">
        <v>252000</v>
      </c>
      <c r="N95" s="81">
        <v>266000</v>
      </c>
      <c r="O95" s="81">
        <v>261000</v>
      </c>
      <c r="P95" s="33"/>
      <c r="Q95" s="33"/>
    </row>
    <row r="96" spans="1:17" ht="15" customHeight="1" x14ac:dyDescent="0.25">
      <c r="A96" s="211">
        <v>46</v>
      </c>
      <c r="B96" s="214" t="s">
        <v>42</v>
      </c>
      <c r="C96" s="189" t="s">
        <v>15</v>
      </c>
      <c r="D96" s="83">
        <v>145500</v>
      </c>
      <c r="E96" s="93">
        <v>145000</v>
      </c>
      <c r="F96" s="93">
        <v>145500</v>
      </c>
      <c r="G96" s="93">
        <v>139500</v>
      </c>
      <c r="H96" s="93">
        <v>148500</v>
      </c>
      <c r="I96" s="93">
        <v>148500</v>
      </c>
      <c r="J96" s="93">
        <v>148500</v>
      </c>
      <c r="K96" s="93">
        <v>142500</v>
      </c>
      <c r="L96" s="93">
        <v>142500</v>
      </c>
      <c r="M96" s="81">
        <f>427500/3</f>
        <v>142500</v>
      </c>
      <c r="N96" s="81">
        <f t="shared" ref="N96:O96" si="3">427500/3</f>
        <v>142500</v>
      </c>
      <c r="O96" s="81">
        <f t="shared" si="3"/>
        <v>142500</v>
      </c>
      <c r="P96" s="33"/>
    </row>
    <row r="97" spans="1:17" ht="15" customHeight="1" x14ac:dyDescent="0.25">
      <c r="A97" s="212"/>
      <c r="B97" s="215"/>
      <c r="C97" s="189" t="s">
        <v>16</v>
      </c>
      <c r="D97" s="83">
        <v>9100</v>
      </c>
      <c r="E97" s="93">
        <v>9000</v>
      </c>
      <c r="F97" s="93">
        <v>9000</v>
      </c>
      <c r="G97" s="93">
        <v>8700</v>
      </c>
      <c r="H97" s="93">
        <v>9000</v>
      </c>
      <c r="I97" s="83">
        <v>9200</v>
      </c>
      <c r="J97" s="83">
        <v>9200</v>
      </c>
      <c r="K97" s="83">
        <v>8700</v>
      </c>
      <c r="L97" s="83">
        <v>8700</v>
      </c>
      <c r="M97" s="81">
        <f>26100/3</f>
        <v>8700</v>
      </c>
      <c r="N97" s="81">
        <f t="shared" ref="N97:O97" si="4">26100/3</f>
        <v>8700</v>
      </c>
      <c r="O97" s="81">
        <f t="shared" si="4"/>
        <v>8700</v>
      </c>
      <c r="P97" s="33"/>
      <c r="Q97" s="33"/>
    </row>
    <row r="98" spans="1:17" ht="15" customHeight="1" x14ac:dyDescent="0.25">
      <c r="A98" s="211">
        <v>47</v>
      </c>
      <c r="B98" s="214" t="s">
        <v>43</v>
      </c>
      <c r="C98" s="189" t="s">
        <v>15</v>
      </c>
      <c r="D98" s="83">
        <v>240000</v>
      </c>
      <c r="E98" s="83">
        <v>570000</v>
      </c>
      <c r="F98" s="94">
        <v>570000</v>
      </c>
      <c r="G98" s="83">
        <v>565000</v>
      </c>
      <c r="H98" s="83">
        <v>565000</v>
      </c>
      <c r="I98" s="83">
        <v>565000</v>
      </c>
      <c r="J98" s="83">
        <v>515000</v>
      </c>
      <c r="K98" s="83">
        <v>505000</v>
      </c>
      <c r="L98" s="83">
        <v>505000</v>
      </c>
      <c r="M98" s="81">
        <v>355000</v>
      </c>
      <c r="N98" s="81">
        <v>355000</v>
      </c>
      <c r="O98" s="81">
        <v>355000</v>
      </c>
      <c r="P98" s="33"/>
      <c r="Q98" s="33"/>
    </row>
    <row r="99" spans="1:17" ht="15" customHeight="1" x14ac:dyDescent="0.25">
      <c r="A99" s="212"/>
      <c r="B99" s="215"/>
      <c r="C99" s="189" t="s">
        <v>16</v>
      </c>
      <c r="D99" s="83">
        <v>0</v>
      </c>
      <c r="E99" s="83">
        <v>0</v>
      </c>
      <c r="F99" s="83">
        <v>0</v>
      </c>
      <c r="G99" s="83">
        <v>0</v>
      </c>
      <c r="H99" s="83">
        <v>0</v>
      </c>
      <c r="I99" s="83">
        <v>0</v>
      </c>
      <c r="J99" s="83">
        <v>0</v>
      </c>
      <c r="K99" s="83">
        <v>0</v>
      </c>
      <c r="L99" s="83">
        <v>0</v>
      </c>
      <c r="M99" s="81">
        <v>0</v>
      </c>
      <c r="N99" s="81">
        <v>0</v>
      </c>
      <c r="O99" s="81">
        <v>0</v>
      </c>
      <c r="P99" s="33"/>
      <c r="Q99" s="33"/>
    </row>
    <row r="100" spans="1:17" ht="15" customHeight="1" x14ac:dyDescent="0.25">
      <c r="A100" s="211">
        <v>48</v>
      </c>
      <c r="B100" s="214" t="s">
        <v>44</v>
      </c>
      <c r="C100" s="189" t="s">
        <v>15</v>
      </c>
      <c r="D100" s="83">
        <v>0</v>
      </c>
      <c r="E100" s="83">
        <v>0</v>
      </c>
      <c r="F100" s="83">
        <v>0</v>
      </c>
      <c r="G100" s="83">
        <v>0</v>
      </c>
      <c r="H100" s="83">
        <v>0</v>
      </c>
      <c r="I100" s="83">
        <v>0</v>
      </c>
      <c r="J100" s="83">
        <v>0</v>
      </c>
      <c r="K100" s="83">
        <v>0</v>
      </c>
      <c r="L100" s="83">
        <v>0</v>
      </c>
      <c r="M100" s="81">
        <v>0</v>
      </c>
      <c r="N100" s="81">
        <v>0</v>
      </c>
      <c r="O100" s="81">
        <v>0</v>
      </c>
      <c r="P100" s="33"/>
      <c r="Q100" s="33"/>
    </row>
    <row r="101" spans="1:17" ht="15" customHeight="1" x14ac:dyDescent="0.25">
      <c r="A101" s="212"/>
      <c r="B101" s="215"/>
      <c r="C101" s="189" t="s">
        <v>16</v>
      </c>
      <c r="D101" s="83">
        <v>0</v>
      </c>
      <c r="E101" s="83">
        <v>0</v>
      </c>
      <c r="F101" s="84">
        <v>500000</v>
      </c>
      <c r="G101" s="83">
        <v>0</v>
      </c>
      <c r="H101" s="83">
        <v>0</v>
      </c>
      <c r="I101" s="83">
        <v>0</v>
      </c>
      <c r="J101" s="83">
        <v>0</v>
      </c>
      <c r="K101" s="83">
        <v>0</v>
      </c>
      <c r="L101" s="83">
        <v>0</v>
      </c>
      <c r="M101" s="81">
        <v>0</v>
      </c>
      <c r="N101" s="81">
        <v>0</v>
      </c>
      <c r="O101" s="81">
        <v>0</v>
      </c>
      <c r="P101" s="33"/>
      <c r="Q101" s="33"/>
    </row>
    <row r="102" spans="1:17" ht="15" customHeight="1" x14ac:dyDescent="0.25">
      <c r="A102" s="211">
        <v>49</v>
      </c>
      <c r="B102" s="214" t="s">
        <v>45</v>
      </c>
      <c r="C102" s="189" t="s">
        <v>15</v>
      </c>
      <c r="D102" s="83">
        <v>150000</v>
      </c>
      <c r="E102" s="84">
        <v>160250</v>
      </c>
      <c r="F102" s="84">
        <v>160250</v>
      </c>
      <c r="G102" s="84" t="s">
        <v>316</v>
      </c>
      <c r="H102" s="84">
        <v>160250</v>
      </c>
      <c r="I102" s="84">
        <v>160250</v>
      </c>
      <c r="J102" s="84">
        <v>160250</v>
      </c>
      <c r="K102" s="84">
        <v>160250</v>
      </c>
      <c r="L102" s="84">
        <v>160250</v>
      </c>
      <c r="M102" s="81">
        <v>112500</v>
      </c>
      <c r="N102" s="81">
        <v>112500</v>
      </c>
      <c r="O102" s="81">
        <v>112500</v>
      </c>
      <c r="P102" s="33"/>
      <c r="Q102" s="33"/>
    </row>
    <row r="103" spans="1:17" ht="15" customHeight="1" x14ac:dyDescent="0.25">
      <c r="A103" s="212"/>
      <c r="B103" s="215"/>
      <c r="C103" s="189" t="s">
        <v>16</v>
      </c>
      <c r="D103" s="83">
        <v>42500</v>
      </c>
      <c r="E103" s="84">
        <v>31250</v>
      </c>
      <c r="F103" s="84">
        <v>31250</v>
      </c>
      <c r="G103" s="84">
        <v>31250</v>
      </c>
      <c r="H103" s="84">
        <v>31250</v>
      </c>
      <c r="I103" s="84">
        <v>31250</v>
      </c>
      <c r="J103" s="84">
        <v>31250</v>
      </c>
      <c r="K103" s="84">
        <v>31250</v>
      </c>
      <c r="L103" s="84">
        <v>31250</v>
      </c>
      <c r="M103" s="81">
        <v>62500</v>
      </c>
      <c r="N103" s="81">
        <v>62500</v>
      </c>
      <c r="O103" s="81">
        <v>62500</v>
      </c>
      <c r="P103" s="33"/>
      <c r="Q103" s="33"/>
    </row>
    <row r="104" spans="1:17" ht="15" customHeight="1" x14ac:dyDescent="0.25">
      <c r="A104" s="211">
        <v>50</v>
      </c>
      <c r="B104" s="214" t="s">
        <v>46</v>
      </c>
      <c r="C104" s="189" t="s">
        <v>15</v>
      </c>
      <c r="D104" s="83">
        <v>485000</v>
      </c>
      <c r="E104" s="83">
        <v>485000</v>
      </c>
      <c r="F104" s="84">
        <v>485000</v>
      </c>
      <c r="G104" s="83">
        <v>485000</v>
      </c>
      <c r="H104" s="83">
        <v>485000</v>
      </c>
      <c r="I104" s="83">
        <v>485000</v>
      </c>
      <c r="J104" s="83">
        <v>476800</v>
      </c>
      <c r="K104" s="83">
        <v>476800</v>
      </c>
      <c r="L104" s="83">
        <v>476800</v>
      </c>
      <c r="M104" s="83">
        <v>476800</v>
      </c>
      <c r="N104" s="81">
        <v>447000</v>
      </c>
      <c r="O104" s="81">
        <v>447400</v>
      </c>
      <c r="P104" s="33"/>
      <c r="Q104" s="33"/>
    </row>
    <row r="105" spans="1:17" ht="15" customHeight="1" x14ac:dyDescent="0.25">
      <c r="A105" s="219"/>
      <c r="B105" s="220"/>
      <c r="C105" s="189" t="s">
        <v>16</v>
      </c>
      <c r="D105" s="83">
        <v>701250</v>
      </c>
      <c r="E105" s="83">
        <v>701250</v>
      </c>
      <c r="F105" s="84">
        <v>701250</v>
      </c>
      <c r="G105" s="83">
        <v>701250</v>
      </c>
      <c r="H105" s="83">
        <v>701250</v>
      </c>
      <c r="I105" s="83">
        <v>701250</v>
      </c>
      <c r="J105" s="83">
        <v>690000</v>
      </c>
      <c r="K105" s="83">
        <v>690000</v>
      </c>
      <c r="L105" s="83">
        <v>690000</v>
      </c>
      <c r="M105" s="83">
        <v>690000</v>
      </c>
      <c r="N105" s="81">
        <v>645000</v>
      </c>
      <c r="O105" s="81">
        <v>645000</v>
      </c>
      <c r="P105" s="33"/>
      <c r="Q105" s="33"/>
    </row>
    <row r="106" spans="1:17" ht="15" customHeight="1" x14ac:dyDescent="0.25">
      <c r="A106" s="212"/>
      <c r="B106" s="215"/>
      <c r="C106" s="189" t="s">
        <v>47</v>
      </c>
      <c r="D106" s="83">
        <v>0</v>
      </c>
      <c r="E106" s="83">
        <v>0</v>
      </c>
      <c r="F106" s="83">
        <v>0</v>
      </c>
      <c r="G106" s="83">
        <v>0</v>
      </c>
      <c r="H106" s="83">
        <v>0</v>
      </c>
      <c r="I106" s="83">
        <v>0</v>
      </c>
      <c r="J106" s="83">
        <v>0</v>
      </c>
      <c r="K106" s="83">
        <v>0</v>
      </c>
      <c r="L106" s="83">
        <v>0</v>
      </c>
      <c r="M106" s="81">
        <v>0</v>
      </c>
      <c r="N106" s="81">
        <v>0</v>
      </c>
      <c r="O106" s="81">
        <v>0</v>
      </c>
      <c r="P106" s="33"/>
      <c r="Q106" s="33"/>
    </row>
    <row r="107" spans="1:17" ht="15" customHeight="1" x14ac:dyDescent="0.25">
      <c r="A107" s="211">
        <v>51</v>
      </c>
      <c r="B107" s="214" t="s">
        <v>48</v>
      </c>
      <c r="C107" s="189" t="s">
        <v>15</v>
      </c>
      <c r="D107" s="83">
        <v>450000</v>
      </c>
      <c r="E107" s="83">
        <v>450000</v>
      </c>
      <c r="F107" s="83">
        <v>450000</v>
      </c>
      <c r="G107" s="83">
        <v>450000</v>
      </c>
      <c r="H107" s="83">
        <v>450000</v>
      </c>
      <c r="I107" s="83">
        <v>450000</v>
      </c>
      <c r="J107" s="83">
        <v>450000</v>
      </c>
      <c r="K107" s="83">
        <v>450000</v>
      </c>
      <c r="L107" s="83">
        <v>450000</v>
      </c>
      <c r="M107" s="83">
        <v>450000</v>
      </c>
      <c r="N107" s="83">
        <v>450000</v>
      </c>
      <c r="O107" s="83">
        <v>450000</v>
      </c>
      <c r="P107" s="33"/>
      <c r="Q107" s="33"/>
    </row>
    <row r="108" spans="1:17" ht="15" customHeight="1" x14ac:dyDescent="0.25">
      <c r="A108" s="219"/>
      <c r="B108" s="220"/>
      <c r="C108" s="189" t="s">
        <v>16</v>
      </c>
      <c r="D108" s="83">
        <v>450000</v>
      </c>
      <c r="E108" s="83">
        <v>450000</v>
      </c>
      <c r="F108" s="83">
        <v>450000</v>
      </c>
      <c r="G108" s="83">
        <v>450000</v>
      </c>
      <c r="H108" s="83">
        <v>450000</v>
      </c>
      <c r="I108" s="83">
        <v>450000</v>
      </c>
      <c r="J108" s="83">
        <v>450000</v>
      </c>
      <c r="K108" s="83">
        <v>450000</v>
      </c>
      <c r="L108" s="83">
        <v>450000</v>
      </c>
      <c r="M108" s="83">
        <v>450000</v>
      </c>
      <c r="N108" s="83">
        <v>450000</v>
      </c>
      <c r="O108" s="83">
        <f>32000+450000</f>
        <v>482000</v>
      </c>
      <c r="P108" s="33"/>
      <c r="Q108" s="33"/>
    </row>
    <row r="109" spans="1:17" ht="15" customHeight="1" x14ac:dyDescent="0.25">
      <c r="A109" s="212"/>
      <c r="B109" s="215"/>
      <c r="C109" s="189" t="s">
        <v>47</v>
      </c>
      <c r="D109" s="83">
        <v>0</v>
      </c>
      <c r="E109" s="83">
        <v>0</v>
      </c>
      <c r="F109" s="83">
        <v>0</v>
      </c>
      <c r="G109" s="83">
        <v>0</v>
      </c>
      <c r="H109" s="83">
        <v>0</v>
      </c>
      <c r="I109" s="83">
        <v>0</v>
      </c>
      <c r="J109" s="83">
        <v>0</v>
      </c>
      <c r="K109" s="83">
        <v>0</v>
      </c>
      <c r="L109" s="83">
        <v>0</v>
      </c>
      <c r="M109" s="81">
        <v>0</v>
      </c>
      <c r="N109" s="81">
        <v>0</v>
      </c>
      <c r="O109" s="81">
        <v>0</v>
      </c>
      <c r="P109" s="33"/>
      <c r="Q109" s="33"/>
    </row>
    <row r="110" spans="1:17" ht="15" customHeight="1" x14ac:dyDescent="0.25">
      <c r="A110" s="211">
        <v>52</v>
      </c>
      <c r="B110" s="214" t="s">
        <v>49</v>
      </c>
      <c r="C110" s="189" t="s">
        <v>15</v>
      </c>
      <c r="D110" s="83">
        <v>460000</v>
      </c>
      <c r="E110" s="83">
        <v>460000</v>
      </c>
      <c r="F110" s="83">
        <v>460000</v>
      </c>
      <c r="G110" s="83">
        <v>460000</v>
      </c>
      <c r="H110" s="95">
        <v>430000</v>
      </c>
      <c r="I110" s="83">
        <v>420000</v>
      </c>
      <c r="J110" s="83">
        <v>420000</v>
      </c>
      <c r="K110" s="83">
        <v>420000</v>
      </c>
      <c r="L110" s="83">
        <v>420000</v>
      </c>
      <c r="M110" s="81">
        <v>410000</v>
      </c>
      <c r="N110" s="81">
        <v>400000</v>
      </c>
      <c r="O110" s="81">
        <v>400000</v>
      </c>
      <c r="P110" s="33"/>
      <c r="Q110" s="33"/>
    </row>
    <row r="111" spans="1:17" ht="15" customHeight="1" x14ac:dyDescent="0.25">
      <c r="A111" s="219"/>
      <c r="B111" s="220"/>
      <c r="C111" s="189" t="s">
        <v>16</v>
      </c>
      <c r="D111" s="83">
        <v>645000</v>
      </c>
      <c r="E111" s="83">
        <v>645000</v>
      </c>
      <c r="F111" s="83">
        <v>645000</v>
      </c>
      <c r="G111" s="83">
        <v>645000</v>
      </c>
      <c r="H111" s="95">
        <v>615000</v>
      </c>
      <c r="I111" s="83">
        <v>600000</v>
      </c>
      <c r="J111" s="83">
        <v>600000</v>
      </c>
      <c r="K111" s="83">
        <v>600000</v>
      </c>
      <c r="L111" s="83">
        <v>607500</v>
      </c>
      <c r="M111" s="81">
        <v>592500</v>
      </c>
      <c r="N111" s="81">
        <v>581250</v>
      </c>
      <c r="O111" s="81">
        <v>581250</v>
      </c>
      <c r="P111" s="33"/>
      <c r="Q111" s="33"/>
    </row>
    <row r="112" spans="1:17" ht="15" customHeight="1" x14ac:dyDescent="0.25">
      <c r="A112" s="212"/>
      <c r="B112" s="215"/>
      <c r="C112" s="189" t="s">
        <v>47</v>
      </c>
      <c r="D112" s="83">
        <v>0</v>
      </c>
      <c r="E112" s="83">
        <v>0</v>
      </c>
      <c r="F112" s="83">
        <v>0</v>
      </c>
      <c r="G112" s="83">
        <v>0</v>
      </c>
      <c r="H112" s="83">
        <v>0</v>
      </c>
      <c r="I112" s="83">
        <v>0</v>
      </c>
      <c r="J112" s="83">
        <v>0</v>
      </c>
      <c r="K112" s="83">
        <v>0</v>
      </c>
      <c r="L112" s="83">
        <v>0</v>
      </c>
      <c r="M112" s="81">
        <v>0</v>
      </c>
      <c r="N112" s="81">
        <v>0</v>
      </c>
      <c r="O112" s="81">
        <v>0</v>
      </c>
      <c r="P112" s="33"/>
      <c r="Q112" s="33"/>
    </row>
    <row r="113" spans="1:17" ht="15" customHeight="1" x14ac:dyDescent="0.25">
      <c r="A113" s="211">
        <v>53</v>
      </c>
      <c r="B113" s="214" t="s">
        <v>50</v>
      </c>
      <c r="C113" s="189" t="s">
        <v>15</v>
      </c>
      <c r="D113" s="84">
        <v>401775</v>
      </c>
      <c r="E113" s="84">
        <v>401775</v>
      </c>
      <c r="F113" s="84">
        <v>401775</v>
      </c>
      <c r="G113" s="93">
        <v>362775</v>
      </c>
      <c r="H113" s="93">
        <v>362775</v>
      </c>
      <c r="I113" s="83">
        <v>374625</v>
      </c>
      <c r="J113" s="83">
        <v>364875</v>
      </c>
      <c r="K113" s="83">
        <v>355125</v>
      </c>
      <c r="L113" s="83">
        <v>335625</v>
      </c>
      <c r="M113" s="81">
        <v>325875</v>
      </c>
      <c r="N113" s="81">
        <v>325875</v>
      </c>
      <c r="O113" s="81">
        <v>329425</v>
      </c>
      <c r="P113" s="33"/>
    </row>
    <row r="114" spans="1:17" ht="15" customHeight="1" x14ac:dyDescent="0.25">
      <c r="A114" s="219"/>
      <c r="B114" s="220"/>
      <c r="C114" s="189" t="s">
        <v>16</v>
      </c>
      <c r="D114" s="84">
        <v>600000</v>
      </c>
      <c r="E114" s="84">
        <v>600000</v>
      </c>
      <c r="F114" s="84">
        <v>600000</v>
      </c>
      <c r="G114" s="93">
        <v>540000</v>
      </c>
      <c r="H114" s="93">
        <v>540000</v>
      </c>
      <c r="I114" s="83">
        <v>558750</v>
      </c>
      <c r="J114" s="83">
        <v>543750</v>
      </c>
      <c r="K114" s="83">
        <v>528750</v>
      </c>
      <c r="L114" s="83">
        <v>498750</v>
      </c>
      <c r="M114" s="81">
        <v>483750</v>
      </c>
      <c r="N114" s="81">
        <v>483750</v>
      </c>
      <c r="O114" s="81">
        <v>487500</v>
      </c>
      <c r="P114" s="33"/>
    </row>
    <row r="115" spans="1:17" ht="15" customHeight="1" x14ac:dyDescent="0.25">
      <c r="A115" s="212"/>
      <c r="B115" s="215"/>
      <c r="C115" s="189" t="s">
        <v>47</v>
      </c>
      <c r="D115" s="83">
        <v>0</v>
      </c>
      <c r="E115" s="83">
        <v>0</v>
      </c>
      <c r="F115" s="83">
        <v>0</v>
      </c>
      <c r="G115" s="83">
        <v>0</v>
      </c>
      <c r="H115" s="83">
        <v>0</v>
      </c>
      <c r="I115" s="83">
        <v>0</v>
      </c>
      <c r="J115" s="83">
        <v>0</v>
      </c>
      <c r="K115" s="83">
        <v>0</v>
      </c>
      <c r="L115" s="83">
        <v>0</v>
      </c>
      <c r="M115" s="81">
        <v>0</v>
      </c>
      <c r="N115" s="81">
        <v>0</v>
      </c>
      <c r="O115" s="81">
        <v>0</v>
      </c>
      <c r="P115" s="33"/>
      <c r="Q115" s="33"/>
    </row>
    <row r="116" spans="1:17" ht="15" customHeight="1" x14ac:dyDescent="0.25">
      <c r="A116" s="211">
        <v>54</v>
      </c>
      <c r="B116" s="214" t="s">
        <v>51</v>
      </c>
      <c r="C116" s="189" t="s">
        <v>15</v>
      </c>
      <c r="D116" s="83">
        <v>422550</v>
      </c>
      <c r="E116" s="83">
        <v>422550</v>
      </c>
      <c r="F116" s="83">
        <v>422550</v>
      </c>
      <c r="G116" s="83">
        <v>404650</v>
      </c>
      <c r="H116" s="83">
        <v>404650</v>
      </c>
      <c r="I116" s="90">
        <v>404650</v>
      </c>
      <c r="J116" s="90">
        <v>404650</v>
      </c>
      <c r="K116" s="90">
        <v>404650</v>
      </c>
      <c r="L116" s="90">
        <v>404650</v>
      </c>
      <c r="M116" s="81">
        <v>404650</v>
      </c>
      <c r="N116" s="81">
        <v>404650</v>
      </c>
      <c r="O116" s="81">
        <v>386750</v>
      </c>
      <c r="P116" s="33"/>
      <c r="Q116" s="33"/>
    </row>
    <row r="117" spans="1:17" ht="15" customHeight="1" x14ac:dyDescent="0.25">
      <c r="A117" s="219"/>
      <c r="B117" s="220"/>
      <c r="C117" s="189" t="s">
        <v>16</v>
      </c>
      <c r="D117" s="83">
        <v>663750</v>
      </c>
      <c r="E117" s="83">
        <v>663750</v>
      </c>
      <c r="F117" s="83">
        <v>663750</v>
      </c>
      <c r="G117" s="83">
        <v>637500</v>
      </c>
      <c r="H117" s="83">
        <v>637500</v>
      </c>
      <c r="I117" s="90">
        <v>637500</v>
      </c>
      <c r="J117" s="90">
        <v>637500</v>
      </c>
      <c r="K117" s="90">
        <v>637500</v>
      </c>
      <c r="L117" s="90">
        <v>637500</v>
      </c>
      <c r="M117" s="81">
        <v>637500</v>
      </c>
      <c r="N117" s="81">
        <v>637500</v>
      </c>
      <c r="O117" s="81">
        <v>611250</v>
      </c>
      <c r="P117" s="33"/>
      <c r="Q117" s="33"/>
    </row>
    <row r="118" spans="1:17" ht="15" customHeight="1" x14ac:dyDescent="0.25">
      <c r="A118" s="212"/>
      <c r="B118" s="215"/>
      <c r="C118" s="189" t="s">
        <v>47</v>
      </c>
      <c r="D118" s="83">
        <v>0</v>
      </c>
      <c r="E118" s="83">
        <v>450000</v>
      </c>
      <c r="F118" s="83">
        <v>440000</v>
      </c>
      <c r="G118" s="83">
        <v>0</v>
      </c>
      <c r="H118" s="83">
        <v>0</v>
      </c>
      <c r="I118" s="83">
        <v>0</v>
      </c>
      <c r="J118" s="83">
        <v>0</v>
      </c>
      <c r="K118" s="83">
        <v>0</v>
      </c>
      <c r="L118" s="83">
        <v>0</v>
      </c>
      <c r="M118" s="81">
        <v>0</v>
      </c>
      <c r="N118" s="81">
        <v>0</v>
      </c>
      <c r="O118" s="81">
        <v>0</v>
      </c>
      <c r="P118" s="33"/>
      <c r="Q118" s="33"/>
    </row>
    <row r="119" spans="1:17" ht="15" customHeight="1" x14ac:dyDescent="0.25">
      <c r="A119" s="211">
        <v>55</v>
      </c>
      <c r="B119" s="214" t="s">
        <v>52</v>
      </c>
      <c r="C119" s="189" t="s">
        <v>15</v>
      </c>
      <c r="D119" s="83">
        <v>585000</v>
      </c>
      <c r="E119" s="90">
        <v>575000</v>
      </c>
      <c r="F119" s="90">
        <v>575000</v>
      </c>
      <c r="G119" s="90">
        <v>575000</v>
      </c>
      <c r="H119" s="90">
        <v>575000</v>
      </c>
      <c r="I119" s="83">
        <v>590000</v>
      </c>
      <c r="J119" s="83">
        <v>590000</v>
      </c>
      <c r="K119" s="83">
        <v>590000</v>
      </c>
      <c r="L119" s="83">
        <v>590000</v>
      </c>
      <c r="M119" s="83">
        <v>590000</v>
      </c>
      <c r="N119" s="81">
        <v>0</v>
      </c>
      <c r="O119" s="81">
        <v>0</v>
      </c>
      <c r="P119" s="33"/>
      <c r="Q119" s="33"/>
    </row>
    <row r="120" spans="1:17" ht="15" customHeight="1" x14ac:dyDescent="0.25">
      <c r="A120" s="219"/>
      <c r="B120" s="220"/>
      <c r="C120" s="189" t="s">
        <v>16</v>
      </c>
      <c r="D120" s="83">
        <v>296950</v>
      </c>
      <c r="E120" s="90">
        <v>292450</v>
      </c>
      <c r="F120" s="90">
        <v>292450</v>
      </c>
      <c r="G120" s="90">
        <v>292450</v>
      </c>
      <c r="H120" s="90">
        <v>292450</v>
      </c>
      <c r="I120" s="83">
        <v>300625</v>
      </c>
      <c r="J120" s="83">
        <v>300625</v>
      </c>
      <c r="K120" s="85">
        <f>882000-590000</f>
        <v>292000</v>
      </c>
      <c r="L120" s="85">
        <v>292000</v>
      </c>
      <c r="M120" s="83">
        <v>300625</v>
      </c>
      <c r="N120" s="81">
        <v>0</v>
      </c>
      <c r="O120" s="81">
        <v>0</v>
      </c>
      <c r="P120" s="33"/>
      <c r="Q120" s="33"/>
    </row>
    <row r="121" spans="1:17" ht="15" customHeight="1" x14ac:dyDescent="0.25">
      <c r="A121" s="212"/>
      <c r="B121" s="215"/>
      <c r="C121" s="189" t="s">
        <v>47</v>
      </c>
      <c r="D121" s="83">
        <v>0</v>
      </c>
      <c r="E121" s="83">
        <v>0</v>
      </c>
      <c r="F121" s="83">
        <v>0</v>
      </c>
      <c r="G121" s="83">
        <v>0</v>
      </c>
      <c r="H121" s="83">
        <v>0</v>
      </c>
      <c r="I121" s="83">
        <v>0</v>
      </c>
      <c r="J121" s="83">
        <v>0</v>
      </c>
      <c r="K121" s="83">
        <v>0</v>
      </c>
      <c r="L121" s="83">
        <v>0</v>
      </c>
      <c r="M121" s="83">
        <v>0</v>
      </c>
      <c r="N121" s="81">
        <v>0</v>
      </c>
      <c r="O121" s="81">
        <v>0</v>
      </c>
      <c r="P121" s="33"/>
      <c r="Q121" s="33"/>
    </row>
    <row r="122" spans="1:17" ht="15" customHeight="1" x14ac:dyDescent="0.25">
      <c r="A122" s="211">
        <v>56</v>
      </c>
      <c r="B122" s="214" t="s">
        <v>53</v>
      </c>
      <c r="C122" s="189" t="s">
        <v>15</v>
      </c>
      <c r="D122" s="83">
        <v>0</v>
      </c>
      <c r="E122" s="83">
        <v>0</v>
      </c>
      <c r="F122" s="83">
        <v>0</v>
      </c>
      <c r="G122" s="83">
        <v>0</v>
      </c>
      <c r="H122" s="83">
        <v>0</v>
      </c>
      <c r="I122" s="83">
        <v>0</v>
      </c>
      <c r="J122" s="83">
        <v>0</v>
      </c>
      <c r="K122" s="83">
        <v>0</v>
      </c>
      <c r="L122" s="83">
        <v>0</v>
      </c>
      <c r="M122" s="83">
        <v>0</v>
      </c>
      <c r="N122" s="81">
        <v>0</v>
      </c>
      <c r="O122" s="81">
        <v>0</v>
      </c>
      <c r="P122" s="33"/>
      <c r="Q122" s="33"/>
    </row>
    <row r="123" spans="1:17" ht="15" customHeight="1" x14ac:dyDescent="0.25">
      <c r="A123" s="219"/>
      <c r="B123" s="220"/>
      <c r="C123" s="189" t="s">
        <v>16</v>
      </c>
      <c r="D123" s="83">
        <v>30000</v>
      </c>
      <c r="E123" s="83">
        <v>30000</v>
      </c>
      <c r="F123" s="83">
        <v>30000</v>
      </c>
      <c r="G123" s="83">
        <v>30000</v>
      </c>
      <c r="H123" s="83">
        <v>30000</v>
      </c>
      <c r="I123" s="83">
        <v>30000</v>
      </c>
      <c r="J123" s="83">
        <v>30000</v>
      </c>
      <c r="K123" s="83">
        <v>30000</v>
      </c>
      <c r="L123" s="83">
        <v>30000</v>
      </c>
      <c r="M123" s="81">
        <v>0</v>
      </c>
      <c r="N123" s="81">
        <v>0</v>
      </c>
      <c r="O123" s="81">
        <v>0</v>
      </c>
      <c r="P123" s="33"/>
      <c r="Q123" s="33"/>
    </row>
    <row r="124" spans="1:17" ht="15" customHeight="1" x14ac:dyDescent="0.25">
      <c r="A124" s="212"/>
      <c r="B124" s="215"/>
      <c r="C124" s="189" t="s">
        <v>47</v>
      </c>
      <c r="D124" s="83">
        <v>0</v>
      </c>
      <c r="E124" s="83">
        <v>0</v>
      </c>
      <c r="F124" s="83">
        <v>0</v>
      </c>
      <c r="G124" s="83">
        <v>0</v>
      </c>
      <c r="H124" s="83">
        <v>0</v>
      </c>
      <c r="I124" s="83">
        <v>0</v>
      </c>
      <c r="J124" s="83">
        <v>0</v>
      </c>
      <c r="K124" s="83">
        <v>0</v>
      </c>
      <c r="L124" s="83">
        <v>0</v>
      </c>
      <c r="M124" s="81">
        <v>0</v>
      </c>
      <c r="N124" s="81">
        <v>0</v>
      </c>
      <c r="O124" s="81">
        <v>0</v>
      </c>
      <c r="P124" s="33"/>
      <c r="Q124" s="33"/>
    </row>
    <row r="125" spans="1:17" ht="15" customHeight="1" x14ac:dyDescent="0.25">
      <c r="A125" s="211">
        <v>57</v>
      </c>
      <c r="B125" s="214" t="s">
        <v>54</v>
      </c>
      <c r="C125" s="189" t="s">
        <v>15</v>
      </c>
      <c r="D125" s="83">
        <v>0</v>
      </c>
      <c r="E125" s="83">
        <v>0</v>
      </c>
      <c r="F125" s="83">
        <v>0</v>
      </c>
      <c r="G125" s="83">
        <v>0</v>
      </c>
      <c r="H125" s="83">
        <v>0</v>
      </c>
      <c r="I125" s="83">
        <v>0</v>
      </c>
      <c r="J125" s="83">
        <v>0</v>
      </c>
      <c r="K125" s="83">
        <v>0</v>
      </c>
      <c r="L125" s="83">
        <v>0</v>
      </c>
      <c r="M125" s="81">
        <v>0</v>
      </c>
      <c r="N125" s="81">
        <v>0</v>
      </c>
      <c r="O125" s="81">
        <v>0</v>
      </c>
      <c r="P125" s="33"/>
      <c r="Q125" s="33"/>
    </row>
    <row r="126" spans="1:17" ht="15" customHeight="1" x14ac:dyDescent="0.25">
      <c r="A126" s="219"/>
      <c r="B126" s="220"/>
      <c r="C126" s="189" t="s">
        <v>16</v>
      </c>
      <c r="D126" s="83">
        <v>30000</v>
      </c>
      <c r="E126" s="83">
        <v>0</v>
      </c>
      <c r="F126" s="83">
        <v>0</v>
      </c>
      <c r="G126" s="83">
        <v>0</v>
      </c>
      <c r="H126" s="83">
        <v>0</v>
      </c>
      <c r="I126" s="83">
        <v>0</v>
      </c>
      <c r="J126" s="83">
        <v>0</v>
      </c>
      <c r="K126" s="83">
        <v>0</v>
      </c>
      <c r="L126" s="83">
        <v>25000</v>
      </c>
      <c r="M126" s="83">
        <v>25000</v>
      </c>
      <c r="N126" s="83">
        <v>25000</v>
      </c>
      <c r="O126" s="83">
        <v>25000</v>
      </c>
      <c r="P126" s="33"/>
      <c r="Q126" s="33"/>
    </row>
    <row r="127" spans="1:17" ht="15" customHeight="1" x14ac:dyDescent="0.25">
      <c r="A127" s="212"/>
      <c r="B127" s="215"/>
      <c r="C127" s="189" t="s">
        <v>47</v>
      </c>
      <c r="D127" s="83">
        <v>0</v>
      </c>
      <c r="E127" s="83">
        <v>0</v>
      </c>
      <c r="F127" s="83">
        <v>0</v>
      </c>
      <c r="G127" s="83">
        <v>0</v>
      </c>
      <c r="H127" s="83">
        <v>0</v>
      </c>
      <c r="I127" s="83">
        <v>0</v>
      </c>
      <c r="J127" s="83">
        <v>0</v>
      </c>
      <c r="K127" s="83">
        <v>0</v>
      </c>
      <c r="L127" s="83">
        <v>0</v>
      </c>
      <c r="M127" s="81">
        <v>0</v>
      </c>
      <c r="N127" s="81">
        <v>0</v>
      </c>
      <c r="O127" s="81">
        <v>0</v>
      </c>
      <c r="P127" s="33"/>
      <c r="Q127" s="33"/>
    </row>
    <row r="128" spans="1:17" ht="15" customHeight="1" x14ac:dyDescent="0.25">
      <c r="A128" s="211">
        <v>58</v>
      </c>
      <c r="B128" s="214" t="s">
        <v>55</v>
      </c>
      <c r="C128" s="189" t="s">
        <v>15</v>
      </c>
      <c r="D128" s="83">
        <v>0</v>
      </c>
      <c r="E128" s="83">
        <v>0</v>
      </c>
      <c r="F128" s="83">
        <v>0</v>
      </c>
      <c r="G128" s="83">
        <v>0</v>
      </c>
      <c r="H128" s="83">
        <v>0</v>
      </c>
      <c r="I128" s="83">
        <v>0</v>
      </c>
      <c r="J128" s="83">
        <v>0</v>
      </c>
      <c r="K128" s="83">
        <v>0</v>
      </c>
      <c r="L128" s="83">
        <v>0</v>
      </c>
      <c r="M128" s="81">
        <v>0</v>
      </c>
      <c r="N128" s="81">
        <v>0</v>
      </c>
      <c r="O128" s="81">
        <v>0</v>
      </c>
      <c r="P128" s="33"/>
      <c r="Q128" s="33"/>
    </row>
    <row r="129" spans="1:17" ht="15" customHeight="1" x14ac:dyDescent="0.25">
      <c r="A129" s="219"/>
      <c r="B129" s="220"/>
      <c r="C129" s="189" t="s">
        <v>16</v>
      </c>
      <c r="D129" s="83">
        <v>0</v>
      </c>
      <c r="E129" s="83">
        <v>0</v>
      </c>
      <c r="F129" s="83">
        <v>150000</v>
      </c>
      <c r="G129" s="83">
        <v>0</v>
      </c>
      <c r="H129" s="83">
        <v>0</v>
      </c>
      <c r="I129" s="83">
        <v>0</v>
      </c>
      <c r="J129" s="83">
        <v>200000</v>
      </c>
      <c r="K129" s="83">
        <v>0</v>
      </c>
      <c r="L129" s="83">
        <v>0</v>
      </c>
      <c r="M129" s="81">
        <v>0</v>
      </c>
      <c r="N129" s="81">
        <v>100000</v>
      </c>
      <c r="O129" s="81">
        <v>0</v>
      </c>
      <c r="P129" s="33"/>
      <c r="Q129" s="33"/>
    </row>
    <row r="130" spans="1:17" ht="15" customHeight="1" x14ac:dyDescent="0.25">
      <c r="A130" s="212"/>
      <c r="B130" s="215"/>
      <c r="C130" s="189" t="s">
        <v>47</v>
      </c>
      <c r="D130" s="83">
        <v>0</v>
      </c>
      <c r="E130" s="83">
        <v>0</v>
      </c>
      <c r="F130" s="83">
        <v>0</v>
      </c>
      <c r="G130" s="83">
        <v>0</v>
      </c>
      <c r="H130" s="83">
        <v>0</v>
      </c>
      <c r="I130" s="83">
        <v>0</v>
      </c>
      <c r="J130" s="83">
        <v>0</v>
      </c>
      <c r="K130" s="83">
        <v>0</v>
      </c>
      <c r="L130" s="83">
        <v>0</v>
      </c>
      <c r="M130" s="81">
        <v>0</v>
      </c>
      <c r="N130" s="81">
        <v>0</v>
      </c>
      <c r="O130" s="81">
        <v>0</v>
      </c>
      <c r="P130" s="33"/>
      <c r="Q130" s="33"/>
    </row>
    <row r="131" spans="1:17" ht="15" customHeight="1" x14ac:dyDescent="0.25">
      <c r="A131" s="211">
        <v>59</v>
      </c>
      <c r="B131" s="214" t="s">
        <v>56</v>
      </c>
      <c r="C131" s="189" t="s">
        <v>15</v>
      </c>
      <c r="D131" s="83">
        <v>1340550</v>
      </c>
      <c r="E131" s="83">
        <v>1330825</v>
      </c>
      <c r="F131" s="83">
        <v>1321100</v>
      </c>
      <c r="G131" s="83">
        <v>1311375</v>
      </c>
      <c r="H131" s="83">
        <v>1291925</v>
      </c>
      <c r="I131" s="83">
        <v>1293475</v>
      </c>
      <c r="J131" s="83">
        <v>1283750</v>
      </c>
      <c r="K131" s="83">
        <v>1274025</v>
      </c>
      <c r="L131" s="83">
        <v>1254575</v>
      </c>
      <c r="M131" s="81">
        <v>1244850</v>
      </c>
      <c r="N131" s="81">
        <v>1244850</v>
      </c>
      <c r="O131" s="81">
        <v>1235125</v>
      </c>
      <c r="P131" s="33"/>
      <c r="Q131" s="33"/>
    </row>
    <row r="132" spans="1:17" ht="15" customHeight="1" x14ac:dyDescent="0.25">
      <c r="A132" s="219"/>
      <c r="B132" s="220"/>
      <c r="C132" s="189" t="s">
        <v>16</v>
      </c>
      <c r="D132" s="83">
        <v>1841250</v>
      </c>
      <c r="E132" s="83">
        <v>1826250</v>
      </c>
      <c r="F132" s="83">
        <v>1803750</v>
      </c>
      <c r="G132" s="83">
        <v>1788750</v>
      </c>
      <c r="H132" s="83">
        <v>1758750</v>
      </c>
      <c r="I132" s="83">
        <v>1755000</v>
      </c>
      <c r="J132" s="83">
        <v>1740000</v>
      </c>
      <c r="K132" s="83">
        <v>1725000</v>
      </c>
      <c r="L132" s="83">
        <v>1687500</v>
      </c>
      <c r="M132" s="81">
        <v>1672500</v>
      </c>
      <c r="N132" s="81">
        <v>1672500</v>
      </c>
      <c r="O132" s="81">
        <v>1657500</v>
      </c>
      <c r="P132" s="33"/>
      <c r="Q132" s="33"/>
    </row>
    <row r="133" spans="1:17" ht="15" customHeight="1" x14ac:dyDescent="0.25">
      <c r="A133" s="212"/>
      <c r="B133" s="215"/>
      <c r="C133" s="189" t="s">
        <v>47</v>
      </c>
      <c r="D133" s="83">
        <v>0</v>
      </c>
      <c r="E133" s="83">
        <v>0</v>
      </c>
      <c r="F133" s="83">
        <v>0</v>
      </c>
      <c r="G133" s="83">
        <v>0</v>
      </c>
      <c r="H133" s="83">
        <v>0</v>
      </c>
      <c r="I133" s="83">
        <v>0</v>
      </c>
      <c r="J133" s="83">
        <v>0</v>
      </c>
      <c r="K133" s="83">
        <v>0</v>
      </c>
      <c r="L133" s="83">
        <v>0</v>
      </c>
      <c r="M133" s="81">
        <v>0</v>
      </c>
      <c r="N133" s="81">
        <v>0</v>
      </c>
      <c r="O133" s="81">
        <v>0</v>
      </c>
      <c r="P133" s="33"/>
      <c r="Q133" s="33"/>
    </row>
    <row r="134" spans="1:17" ht="15" customHeight="1" x14ac:dyDescent="0.25">
      <c r="A134" s="211">
        <v>60</v>
      </c>
      <c r="B134" s="214" t="s">
        <v>57</v>
      </c>
      <c r="C134" s="189" t="s">
        <v>15</v>
      </c>
      <c r="D134" s="83">
        <v>523250</v>
      </c>
      <c r="E134" s="83">
        <v>523250</v>
      </c>
      <c r="F134" s="83">
        <v>523250</v>
      </c>
      <c r="G134" s="83">
        <v>523250</v>
      </c>
      <c r="H134" s="83">
        <v>523250</v>
      </c>
      <c r="I134" s="83">
        <v>513525</v>
      </c>
      <c r="J134" s="83">
        <v>503800</v>
      </c>
      <c r="K134" s="83">
        <v>494075</v>
      </c>
      <c r="L134" s="83">
        <v>494075</v>
      </c>
      <c r="M134" s="83">
        <v>494075</v>
      </c>
      <c r="N134" s="83">
        <v>494075</v>
      </c>
      <c r="O134" s="81">
        <v>494075</v>
      </c>
      <c r="P134" s="33"/>
      <c r="Q134" s="33"/>
    </row>
    <row r="135" spans="1:17" ht="15" customHeight="1" x14ac:dyDescent="0.25">
      <c r="A135" s="219"/>
      <c r="B135" s="220"/>
      <c r="C135" s="189" t="s">
        <v>16</v>
      </c>
      <c r="D135" s="83">
        <v>798750</v>
      </c>
      <c r="E135" s="83">
        <v>798750</v>
      </c>
      <c r="F135" s="83">
        <v>798750</v>
      </c>
      <c r="G135" s="83">
        <v>798750</v>
      </c>
      <c r="H135" s="83">
        <v>798750</v>
      </c>
      <c r="I135" s="83">
        <v>783750</v>
      </c>
      <c r="J135" s="83">
        <v>768800</v>
      </c>
      <c r="K135" s="83">
        <v>753750</v>
      </c>
      <c r="L135" s="83">
        <v>753750</v>
      </c>
      <c r="M135" s="83">
        <v>753750</v>
      </c>
      <c r="N135" s="83">
        <v>753750</v>
      </c>
      <c r="O135" s="81">
        <v>753750</v>
      </c>
      <c r="P135" s="33"/>
      <c r="Q135" s="33"/>
    </row>
    <row r="136" spans="1:17" ht="15" customHeight="1" x14ac:dyDescent="0.25">
      <c r="A136" s="212"/>
      <c r="B136" s="215"/>
      <c r="C136" s="189" t="s">
        <v>47</v>
      </c>
      <c r="D136" s="83">
        <v>0</v>
      </c>
      <c r="E136" s="83">
        <v>0</v>
      </c>
      <c r="F136" s="83">
        <v>0</v>
      </c>
      <c r="G136" s="83">
        <v>0</v>
      </c>
      <c r="H136" s="83">
        <v>0</v>
      </c>
      <c r="I136" s="83">
        <v>0</v>
      </c>
      <c r="J136" s="83">
        <v>0</v>
      </c>
      <c r="K136" s="83">
        <v>0</v>
      </c>
      <c r="L136" s="83">
        <v>0</v>
      </c>
      <c r="M136" s="81">
        <v>0</v>
      </c>
      <c r="N136" s="81">
        <v>0</v>
      </c>
      <c r="O136" s="81">
        <v>0</v>
      </c>
      <c r="P136" s="33"/>
      <c r="Q136" s="33"/>
    </row>
    <row r="137" spans="1:17" ht="15" customHeight="1" x14ac:dyDescent="0.25">
      <c r="A137" s="211">
        <v>61</v>
      </c>
      <c r="B137" s="214" t="s">
        <v>58</v>
      </c>
      <c r="C137" s="189" t="s">
        <v>15</v>
      </c>
      <c r="D137" s="83">
        <v>873750</v>
      </c>
      <c r="E137" s="83">
        <v>0</v>
      </c>
      <c r="F137" s="83">
        <v>436106</v>
      </c>
      <c r="G137" s="84">
        <v>449531</v>
      </c>
      <c r="H137" s="89">
        <v>437268.5</v>
      </c>
      <c r="I137" s="96">
        <v>440024.75</v>
      </c>
      <c r="J137" s="83">
        <v>440024.75</v>
      </c>
      <c r="K137" s="83">
        <v>446156</v>
      </c>
      <c r="L137" s="83">
        <v>408044</v>
      </c>
      <c r="M137" s="81">
        <v>550055</v>
      </c>
      <c r="N137" s="81">
        <v>558230</v>
      </c>
      <c r="O137" s="81">
        <v>558230</v>
      </c>
      <c r="P137" s="33"/>
      <c r="Q137" s="33"/>
    </row>
    <row r="138" spans="1:17" ht="15" customHeight="1" x14ac:dyDescent="0.25">
      <c r="A138" s="219"/>
      <c r="B138" s="220"/>
      <c r="C138" s="189" t="s">
        <v>16</v>
      </c>
      <c r="D138" s="83">
        <v>451425</v>
      </c>
      <c r="E138" s="83">
        <v>0</v>
      </c>
      <c r="F138" s="83">
        <v>862500</v>
      </c>
      <c r="G138" s="84">
        <v>873750</v>
      </c>
      <c r="H138" s="89">
        <v>862500</v>
      </c>
      <c r="I138" s="89">
        <v>866250</v>
      </c>
      <c r="J138" s="83">
        <v>855000</v>
      </c>
      <c r="K138" s="83">
        <v>855000</v>
      </c>
      <c r="L138" s="83">
        <v>807750</v>
      </c>
      <c r="M138" s="81">
        <v>1070000</v>
      </c>
      <c r="N138" s="81">
        <v>1090000</v>
      </c>
      <c r="O138" s="81">
        <v>1090000</v>
      </c>
      <c r="P138" s="33"/>
      <c r="Q138" s="33"/>
    </row>
    <row r="139" spans="1:17" ht="15" customHeight="1" x14ac:dyDescent="0.25">
      <c r="A139" s="212"/>
      <c r="B139" s="215"/>
      <c r="C139" s="189" t="s">
        <v>47</v>
      </c>
      <c r="D139" s="83">
        <v>0</v>
      </c>
      <c r="E139" s="83">
        <v>0</v>
      </c>
      <c r="F139" s="83">
        <v>0</v>
      </c>
      <c r="G139" s="83">
        <v>0</v>
      </c>
      <c r="H139" s="83">
        <v>0</v>
      </c>
      <c r="I139" s="83">
        <v>0</v>
      </c>
      <c r="J139" s="83">
        <v>0</v>
      </c>
      <c r="K139" s="83">
        <v>0</v>
      </c>
      <c r="L139" s="83">
        <v>0</v>
      </c>
      <c r="M139" s="81">
        <v>0</v>
      </c>
      <c r="N139" s="81">
        <v>0</v>
      </c>
      <c r="O139" s="81">
        <v>0</v>
      </c>
      <c r="P139" s="33"/>
      <c r="Q139" s="33"/>
    </row>
    <row r="140" spans="1:17" ht="15" customHeight="1" x14ac:dyDescent="0.25">
      <c r="A140" s="211">
        <v>62</v>
      </c>
      <c r="B140" s="214" t="s">
        <v>59</v>
      </c>
      <c r="C140" s="189" t="s">
        <v>15</v>
      </c>
      <c r="D140" s="83">
        <v>613750</v>
      </c>
      <c r="E140" s="83">
        <v>613750</v>
      </c>
      <c r="F140" s="83">
        <v>586125</v>
      </c>
      <c r="G140" s="83">
        <v>586125</v>
      </c>
      <c r="H140" s="83">
        <v>586125</v>
      </c>
      <c r="I140" s="83">
        <v>586125</v>
      </c>
      <c r="J140" s="83">
        <v>594300</v>
      </c>
      <c r="K140" s="83">
        <v>584575</v>
      </c>
      <c r="L140" s="83">
        <v>584575</v>
      </c>
      <c r="M140" s="81">
        <v>592750</v>
      </c>
      <c r="N140" s="81">
        <v>592750</v>
      </c>
      <c r="O140" s="81">
        <v>592750</v>
      </c>
      <c r="P140" s="33"/>
      <c r="Q140" s="33"/>
    </row>
    <row r="141" spans="1:17" ht="15" customHeight="1" x14ac:dyDescent="0.25">
      <c r="A141" s="219"/>
      <c r="B141" s="220"/>
      <c r="C141" s="189" t="s">
        <v>16</v>
      </c>
      <c r="D141" s="83">
        <v>806250</v>
      </c>
      <c r="E141" s="83">
        <v>803250</v>
      </c>
      <c r="F141" s="83">
        <v>763875</v>
      </c>
      <c r="G141" s="83">
        <v>763875</v>
      </c>
      <c r="H141" s="83">
        <v>763875</v>
      </c>
      <c r="I141" s="83">
        <v>763875</v>
      </c>
      <c r="J141" s="83">
        <v>772700</v>
      </c>
      <c r="K141" s="83">
        <v>760425</v>
      </c>
      <c r="L141" s="83">
        <v>760425</v>
      </c>
      <c r="M141" s="81">
        <v>777250</v>
      </c>
      <c r="N141" s="81">
        <v>777250</v>
      </c>
      <c r="O141" s="81">
        <v>777250</v>
      </c>
      <c r="P141" s="33"/>
      <c r="Q141" s="33"/>
    </row>
    <row r="142" spans="1:17" ht="15" customHeight="1" x14ac:dyDescent="0.25">
      <c r="A142" s="212"/>
      <c r="B142" s="215"/>
      <c r="C142" s="189" t="s">
        <v>47</v>
      </c>
      <c r="D142" s="83">
        <v>0</v>
      </c>
      <c r="E142" s="83">
        <v>0</v>
      </c>
      <c r="F142" s="83">
        <v>0</v>
      </c>
      <c r="G142" s="83">
        <v>0</v>
      </c>
      <c r="H142" s="83">
        <v>0</v>
      </c>
      <c r="I142" s="83">
        <v>0</v>
      </c>
      <c r="J142" s="83">
        <v>0</v>
      </c>
      <c r="K142" s="83">
        <v>0</v>
      </c>
      <c r="L142" s="83">
        <v>0</v>
      </c>
      <c r="M142" s="81">
        <v>0</v>
      </c>
      <c r="N142" s="81">
        <v>0</v>
      </c>
      <c r="O142" s="81">
        <v>0</v>
      </c>
      <c r="P142" s="33"/>
      <c r="Q142" s="33"/>
    </row>
    <row r="143" spans="1:17" ht="15" customHeight="1" x14ac:dyDescent="0.25">
      <c r="A143" s="211">
        <v>63</v>
      </c>
      <c r="B143" s="214" t="s">
        <v>60</v>
      </c>
      <c r="C143" s="189" t="s">
        <v>15</v>
      </c>
      <c r="D143" s="83">
        <v>491975</v>
      </c>
      <c r="E143" s="83">
        <v>482250</v>
      </c>
      <c r="F143" s="83">
        <v>490425</v>
      </c>
      <c r="G143" s="83">
        <v>490425</v>
      </c>
      <c r="H143" s="83">
        <v>490425</v>
      </c>
      <c r="I143" s="83">
        <v>498600</v>
      </c>
      <c r="J143" s="83">
        <v>498600</v>
      </c>
      <c r="K143" s="83">
        <v>498600</v>
      </c>
      <c r="L143" s="83">
        <v>480700</v>
      </c>
      <c r="M143" s="83">
        <v>480700</v>
      </c>
      <c r="N143" s="83">
        <v>480700</v>
      </c>
      <c r="O143" s="83">
        <v>480700</v>
      </c>
      <c r="P143" s="33"/>
      <c r="Q143" s="33"/>
    </row>
    <row r="144" spans="1:17" ht="15" customHeight="1" x14ac:dyDescent="0.25">
      <c r="A144" s="219"/>
      <c r="B144" s="220"/>
      <c r="C144" s="189" t="s">
        <v>16</v>
      </c>
      <c r="D144" s="83">
        <v>975000</v>
      </c>
      <c r="E144" s="83">
        <v>955000</v>
      </c>
      <c r="F144" s="83">
        <v>955000</v>
      </c>
      <c r="G144" s="83">
        <v>925000</v>
      </c>
      <c r="H144" s="83">
        <v>955000</v>
      </c>
      <c r="I144" s="83">
        <v>970000</v>
      </c>
      <c r="J144" s="83">
        <v>970000</v>
      </c>
      <c r="K144" s="83">
        <v>970000</v>
      </c>
      <c r="L144" s="83">
        <v>935000</v>
      </c>
      <c r="M144" s="83">
        <v>930000</v>
      </c>
      <c r="N144" s="83">
        <v>930000</v>
      </c>
      <c r="O144" s="83">
        <v>930000</v>
      </c>
      <c r="P144" s="33"/>
      <c r="Q144" s="33"/>
    </row>
    <row r="145" spans="1:17" ht="15" customHeight="1" x14ac:dyDescent="0.25">
      <c r="A145" s="212"/>
      <c r="B145" s="215"/>
      <c r="C145" s="189" t="s">
        <v>47</v>
      </c>
      <c r="D145" s="83">
        <v>0</v>
      </c>
      <c r="E145" s="83">
        <v>0</v>
      </c>
      <c r="F145" s="83">
        <v>0</v>
      </c>
      <c r="G145" s="83">
        <v>0</v>
      </c>
      <c r="H145" s="83">
        <v>0</v>
      </c>
      <c r="I145" s="83">
        <v>0</v>
      </c>
      <c r="J145" s="83">
        <v>0</v>
      </c>
      <c r="K145" s="83">
        <v>0</v>
      </c>
      <c r="L145" s="83">
        <v>0</v>
      </c>
      <c r="M145" s="81">
        <v>0</v>
      </c>
      <c r="N145" s="81">
        <v>0</v>
      </c>
      <c r="O145" s="81">
        <v>0</v>
      </c>
      <c r="P145" s="33"/>
      <c r="Q145" s="33"/>
    </row>
    <row r="146" spans="1:17" ht="15" customHeight="1" x14ac:dyDescent="0.25">
      <c r="A146" s="211">
        <v>64</v>
      </c>
      <c r="B146" s="214" t="s">
        <v>62</v>
      </c>
      <c r="C146" s="189" t="s">
        <v>15</v>
      </c>
      <c r="D146" s="83">
        <v>0</v>
      </c>
      <c r="E146" s="83">
        <v>0</v>
      </c>
      <c r="F146" s="83">
        <v>0</v>
      </c>
      <c r="G146" s="83">
        <v>0</v>
      </c>
      <c r="H146" s="83">
        <v>0</v>
      </c>
      <c r="I146" s="83">
        <v>0</v>
      </c>
      <c r="J146" s="83">
        <v>0</v>
      </c>
      <c r="K146" s="83">
        <v>0</v>
      </c>
      <c r="L146" s="83">
        <v>0</v>
      </c>
      <c r="M146" s="81">
        <v>0</v>
      </c>
      <c r="N146" s="81">
        <v>0</v>
      </c>
      <c r="O146" s="81">
        <v>0</v>
      </c>
      <c r="P146" s="33"/>
      <c r="Q146" s="33"/>
    </row>
    <row r="147" spans="1:17" ht="15" customHeight="1" x14ac:dyDescent="0.25">
      <c r="A147" s="219"/>
      <c r="B147" s="220"/>
      <c r="C147" s="189" t="s">
        <v>16</v>
      </c>
      <c r="D147" s="83">
        <v>25000</v>
      </c>
      <c r="E147" s="83">
        <v>25000</v>
      </c>
      <c r="F147" s="83">
        <v>25000</v>
      </c>
      <c r="G147" s="83">
        <v>0</v>
      </c>
      <c r="H147" s="83">
        <v>0</v>
      </c>
      <c r="I147" s="83">
        <v>0</v>
      </c>
      <c r="J147" s="83">
        <v>0</v>
      </c>
      <c r="K147" s="83">
        <v>0</v>
      </c>
      <c r="L147" s="83">
        <v>0</v>
      </c>
      <c r="M147" s="81">
        <v>0</v>
      </c>
      <c r="N147" s="81">
        <v>0</v>
      </c>
      <c r="O147" s="81">
        <v>315000</v>
      </c>
      <c r="P147" s="33"/>
      <c r="Q147" s="33"/>
    </row>
    <row r="148" spans="1:17" ht="15" customHeight="1" x14ac:dyDescent="0.25">
      <c r="A148" s="212"/>
      <c r="B148" s="215"/>
      <c r="C148" s="189" t="s">
        <v>47</v>
      </c>
      <c r="D148" s="83">
        <v>0</v>
      </c>
      <c r="E148" s="83">
        <v>0</v>
      </c>
      <c r="F148" s="83">
        <v>0</v>
      </c>
      <c r="G148" s="83">
        <v>0</v>
      </c>
      <c r="H148" s="83">
        <v>0</v>
      </c>
      <c r="I148" s="83">
        <v>0</v>
      </c>
      <c r="J148" s="83">
        <v>0</v>
      </c>
      <c r="K148" s="83">
        <v>0</v>
      </c>
      <c r="L148" s="83">
        <v>0</v>
      </c>
      <c r="M148" s="81">
        <v>0</v>
      </c>
      <c r="N148" s="81">
        <v>0</v>
      </c>
      <c r="O148" s="81">
        <v>0</v>
      </c>
      <c r="P148" s="33"/>
      <c r="Q148" s="33"/>
    </row>
    <row r="149" spans="1:17" ht="15" customHeight="1" x14ac:dyDescent="0.25">
      <c r="A149" s="211">
        <v>65</v>
      </c>
      <c r="B149" s="214" t="s">
        <v>63</v>
      </c>
      <c r="C149" s="189" t="s">
        <v>15</v>
      </c>
      <c r="D149" s="83">
        <v>0</v>
      </c>
      <c r="E149" s="83">
        <v>0</v>
      </c>
      <c r="F149" s="83">
        <v>0</v>
      </c>
      <c r="G149" s="83">
        <v>0</v>
      </c>
      <c r="H149" s="83">
        <v>0</v>
      </c>
      <c r="I149" s="83">
        <v>0</v>
      </c>
      <c r="J149" s="83">
        <v>0</v>
      </c>
      <c r="K149" s="83">
        <v>0</v>
      </c>
      <c r="L149" s="83">
        <v>0</v>
      </c>
      <c r="M149" s="81">
        <v>0</v>
      </c>
      <c r="N149" s="81">
        <v>0</v>
      </c>
      <c r="O149" s="81">
        <v>0</v>
      </c>
      <c r="P149" s="33"/>
      <c r="Q149" s="33"/>
    </row>
    <row r="150" spans="1:17" ht="15" customHeight="1" x14ac:dyDescent="0.25">
      <c r="A150" s="219"/>
      <c r="B150" s="220"/>
      <c r="C150" s="189" t="s">
        <v>16</v>
      </c>
      <c r="D150" s="83">
        <v>30000</v>
      </c>
      <c r="E150" s="83">
        <v>0</v>
      </c>
      <c r="F150" s="83">
        <v>0</v>
      </c>
      <c r="G150" s="83">
        <v>0</v>
      </c>
      <c r="H150" s="83">
        <v>0</v>
      </c>
      <c r="I150" s="83">
        <v>0</v>
      </c>
      <c r="J150" s="83">
        <v>0</v>
      </c>
      <c r="K150" s="83">
        <v>0</v>
      </c>
      <c r="L150" s="83">
        <v>0</v>
      </c>
      <c r="M150" s="81">
        <v>0</v>
      </c>
      <c r="N150" s="81">
        <v>100000</v>
      </c>
      <c r="O150" s="81">
        <v>0</v>
      </c>
      <c r="P150" s="33"/>
      <c r="Q150" s="33"/>
    </row>
    <row r="151" spans="1:17" ht="15" customHeight="1" x14ac:dyDescent="0.25">
      <c r="A151" s="212"/>
      <c r="B151" s="215"/>
      <c r="C151" s="189" t="s">
        <v>47</v>
      </c>
      <c r="D151" s="83">
        <v>0</v>
      </c>
      <c r="E151" s="83">
        <v>0</v>
      </c>
      <c r="F151" s="83">
        <v>0</v>
      </c>
      <c r="G151" s="83">
        <v>0</v>
      </c>
      <c r="H151" s="83">
        <v>0</v>
      </c>
      <c r="I151" s="83">
        <v>0</v>
      </c>
      <c r="J151" s="83">
        <v>0</v>
      </c>
      <c r="K151" s="83">
        <v>0</v>
      </c>
      <c r="L151" s="83">
        <v>0</v>
      </c>
      <c r="M151" s="81">
        <v>0</v>
      </c>
      <c r="N151" s="81">
        <v>0</v>
      </c>
      <c r="O151" s="81">
        <v>0</v>
      </c>
      <c r="P151" s="33"/>
      <c r="Q151" s="33"/>
    </row>
    <row r="152" spans="1:17" ht="15" customHeight="1" x14ac:dyDescent="0.25">
      <c r="A152" s="211">
        <v>66</v>
      </c>
      <c r="B152" s="214" t="s">
        <v>64</v>
      </c>
      <c r="C152" s="189" t="s">
        <v>15</v>
      </c>
      <c r="D152" s="83">
        <v>0</v>
      </c>
      <c r="E152" s="83">
        <v>0</v>
      </c>
      <c r="F152" s="83">
        <v>0</v>
      </c>
      <c r="G152" s="83">
        <v>0</v>
      </c>
      <c r="H152" s="83">
        <v>0</v>
      </c>
      <c r="I152" s="83">
        <v>0</v>
      </c>
      <c r="J152" s="83">
        <v>0</v>
      </c>
      <c r="K152" s="83">
        <v>0</v>
      </c>
      <c r="L152" s="83">
        <v>0</v>
      </c>
      <c r="M152" s="81">
        <v>0</v>
      </c>
      <c r="N152" s="81">
        <v>0</v>
      </c>
      <c r="O152" s="81">
        <v>0</v>
      </c>
      <c r="P152" s="33"/>
      <c r="Q152" s="33"/>
    </row>
    <row r="153" spans="1:17" ht="15" customHeight="1" x14ac:dyDescent="0.25">
      <c r="A153" s="219"/>
      <c r="B153" s="220"/>
      <c r="C153" s="189" t="s">
        <v>16</v>
      </c>
      <c r="D153" s="83">
        <v>15000</v>
      </c>
      <c r="E153" s="83">
        <v>15000</v>
      </c>
      <c r="F153" s="83">
        <v>15000</v>
      </c>
      <c r="G153" s="83">
        <v>15000</v>
      </c>
      <c r="H153" s="83">
        <v>15000</v>
      </c>
      <c r="I153" s="83">
        <v>15000</v>
      </c>
      <c r="J153" s="83">
        <v>15000</v>
      </c>
      <c r="K153" s="83">
        <v>15000</v>
      </c>
      <c r="L153" s="83">
        <v>15000</v>
      </c>
      <c r="M153" s="83">
        <v>15000</v>
      </c>
      <c r="N153" s="81">
        <v>0</v>
      </c>
      <c r="O153" s="81">
        <v>0</v>
      </c>
      <c r="P153" s="33"/>
      <c r="Q153" s="33"/>
    </row>
    <row r="154" spans="1:17" ht="15" customHeight="1" x14ac:dyDescent="0.25">
      <c r="A154" s="212"/>
      <c r="B154" s="215"/>
      <c r="C154" s="189" t="s">
        <v>47</v>
      </c>
      <c r="D154" s="83">
        <v>0</v>
      </c>
      <c r="E154" s="83">
        <v>0</v>
      </c>
      <c r="F154" s="83">
        <v>0</v>
      </c>
      <c r="G154" s="83">
        <v>0</v>
      </c>
      <c r="H154" s="83">
        <v>0</v>
      </c>
      <c r="I154" s="83">
        <v>0</v>
      </c>
      <c r="J154" s="83">
        <v>0</v>
      </c>
      <c r="K154" s="83">
        <v>0</v>
      </c>
      <c r="L154" s="83">
        <v>0</v>
      </c>
      <c r="M154" s="81">
        <v>0</v>
      </c>
      <c r="N154" s="81">
        <v>0</v>
      </c>
      <c r="O154" s="81">
        <v>0</v>
      </c>
      <c r="P154" s="33"/>
      <c r="Q154" s="33"/>
    </row>
    <row r="155" spans="1:17" ht="15" customHeight="1" x14ac:dyDescent="0.25">
      <c r="A155" s="211">
        <v>67</v>
      </c>
      <c r="B155" s="214" t="s">
        <v>65</v>
      </c>
      <c r="C155" s="189" t="s">
        <v>15</v>
      </c>
      <c r="D155" s="83">
        <v>0</v>
      </c>
      <c r="E155" s="83">
        <v>0</v>
      </c>
      <c r="F155" s="83">
        <v>0</v>
      </c>
      <c r="G155" s="83">
        <v>0</v>
      </c>
      <c r="H155" s="83">
        <v>0</v>
      </c>
      <c r="I155" s="83">
        <v>0</v>
      </c>
      <c r="J155" s="83">
        <v>0</v>
      </c>
      <c r="K155" s="83">
        <v>0</v>
      </c>
      <c r="L155" s="83">
        <v>0</v>
      </c>
      <c r="M155" s="81">
        <v>0</v>
      </c>
      <c r="N155" s="81">
        <v>0</v>
      </c>
      <c r="O155" s="81">
        <v>0</v>
      </c>
      <c r="P155" s="33"/>
      <c r="Q155" s="33"/>
    </row>
    <row r="156" spans="1:17" ht="15" customHeight="1" x14ac:dyDescent="0.25">
      <c r="A156" s="219"/>
      <c r="B156" s="220"/>
      <c r="C156" s="189" t="s">
        <v>16</v>
      </c>
      <c r="D156" s="83">
        <v>161000</v>
      </c>
      <c r="E156" s="83">
        <v>161000</v>
      </c>
      <c r="F156" s="83">
        <v>161000</v>
      </c>
      <c r="G156" s="83">
        <v>150000</v>
      </c>
      <c r="H156" s="83">
        <v>0</v>
      </c>
      <c r="I156" s="83">
        <v>0</v>
      </c>
      <c r="J156" s="83">
        <v>0</v>
      </c>
      <c r="K156" s="83">
        <v>0</v>
      </c>
      <c r="L156" s="83">
        <v>0</v>
      </c>
      <c r="M156" s="81">
        <v>0</v>
      </c>
      <c r="N156" s="81">
        <v>0</v>
      </c>
      <c r="O156" s="81">
        <v>0</v>
      </c>
      <c r="P156" s="33"/>
      <c r="Q156" s="33"/>
    </row>
    <row r="157" spans="1:17" ht="15" customHeight="1" x14ac:dyDescent="0.25">
      <c r="A157" s="212"/>
      <c r="B157" s="215"/>
      <c r="C157" s="189" t="s">
        <v>47</v>
      </c>
      <c r="D157" s="83">
        <v>0</v>
      </c>
      <c r="E157" s="83">
        <v>0</v>
      </c>
      <c r="F157" s="83">
        <v>0</v>
      </c>
      <c r="G157" s="83">
        <v>0</v>
      </c>
      <c r="H157" s="83">
        <v>0</v>
      </c>
      <c r="I157" s="83">
        <v>0</v>
      </c>
      <c r="J157" s="83">
        <v>0</v>
      </c>
      <c r="K157" s="83">
        <v>0</v>
      </c>
      <c r="L157" s="83">
        <v>0</v>
      </c>
      <c r="M157" s="81">
        <v>0</v>
      </c>
      <c r="N157" s="81">
        <v>0</v>
      </c>
      <c r="O157" s="81">
        <v>0</v>
      </c>
      <c r="P157" s="33"/>
      <c r="Q157" s="33"/>
    </row>
    <row r="158" spans="1:17" ht="15" customHeight="1" x14ac:dyDescent="0.25">
      <c r="A158" s="211">
        <v>68</v>
      </c>
      <c r="B158" s="214" t="s">
        <v>66</v>
      </c>
      <c r="C158" s="189" t="s">
        <v>15</v>
      </c>
      <c r="D158" s="83">
        <v>122500</v>
      </c>
      <c r="E158" s="83">
        <v>122500</v>
      </c>
      <c r="F158" s="93">
        <v>112500</v>
      </c>
      <c r="G158" s="93">
        <v>105000</v>
      </c>
      <c r="H158" s="83">
        <v>0</v>
      </c>
      <c r="I158" s="94">
        <v>112500</v>
      </c>
      <c r="J158" s="83">
        <v>90000</v>
      </c>
      <c r="K158" s="83">
        <v>90000</v>
      </c>
      <c r="L158" s="83">
        <v>90000</v>
      </c>
      <c r="M158" s="83">
        <v>90000</v>
      </c>
      <c r="N158" s="83">
        <v>90000</v>
      </c>
      <c r="O158" s="83">
        <v>90000</v>
      </c>
      <c r="P158" s="33"/>
      <c r="Q158" s="33"/>
    </row>
    <row r="159" spans="1:17" ht="15" customHeight="1" x14ac:dyDescent="0.25">
      <c r="A159" s="219"/>
      <c r="B159" s="220"/>
      <c r="C159" s="189" t="s">
        <v>16</v>
      </c>
      <c r="D159" s="83">
        <v>45000</v>
      </c>
      <c r="E159" s="83">
        <v>45000</v>
      </c>
      <c r="F159" s="93">
        <v>37500</v>
      </c>
      <c r="G159" s="93">
        <v>32500</v>
      </c>
      <c r="H159" s="83">
        <v>0</v>
      </c>
      <c r="I159" s="94">
        <v>33000</v>
      </c>
      <c r="J159" s="83">
        <v>37500</v>
      </c>
      <c r="K159" s="83">
        <v>41500</v>
      </c>
      <c r="L159" s="83">
        <v>37500</v>
      </c>
      <c r="M159" s="83">
        <v>37500</v>
      </c>
      <c r="N159" s="83">
        <v>37500</v>
      </c>
      <c r="O159" s="83">
        <v>37500</v>
      </c>
      <c r="P159" s="33"/>
      <c r="Q159" s="33"/>
    </row>
    <row r="160" spans="1:17" ht="15" customHeight="1" x14ac:dyDescent="0.25">
      <c r="A160" s="212"/>
      <c r="B160" s="215"/>
      <c r="C160" s="189" t="s">
        <v>47</v>
      </c>
      <c r="D160" s="83">
        <v>0</v>
      </c>
      <c r="E160" s="83">
        <v>0</v>
      </c>
      <c r="F160" s="83">
        <v>0</v>
      </c>
      <c r="G160" s="83">
        <v>0</v>
      </c>
      <c r="H160" s="83">
        <v>0</v>
      </c>
      <c r="I160" s="83">
        <v>0</v>
      </c>
      <c r="J160" s="83">
        <v>0</v>
      </c>
      <c r="K160" s="83">
        <v>0</v>
      </c>
      <c r="L160" s="83">
        <v>0</v>
      </c>
      <c r="M160" s="81">
        <v>0</v>
      </c>
      <c r="N160" s="81">
        <v>0</v>
      </c>
      <c r="O160" s="81">
        <v>0</v>
      </c>
      <c r="P160" s="33"/>
      <c r="Q160" s="33"/>
    </row>
    <row r="161" spans="1:17" ht="15" customHeight="1" x14ac:dyDescent="0.25">
      <c r="A161" s="211">
        <v>69</v>
      </c>
      <c r="B161" s="214" t="s">
        <v>202</v>
      </c>
      <c r="C161" s="190" t="s">
        <v>15</v>
      </c>
      <c r="D161" s="83">
        <v>0</v>
      </c>
      <c r="E161" s="83">
        <v>0</v>
      </c>
      <c r="F161" s="83">
        <v>0</v>
      </c>
      <c r="G161" s="83">
        <v>0</v>
      </c>
      <c r="H161" s="83">
        <v>0</v>
      </c>
      <c r="I161" s="83">
        <v>0</v>
      </c>
      <c r="J161" s="83">
        <v>0</v>
      </c>
      <c r="K161" s="83">
        <v>0</v>
      </c>
      <c r="L161" s="83">
        <v>0</v>
      </c>
      <c r="M161" s="81">
        <v>0</v>
      </c>
      <c r="N161" s="81">
        <v>0</v>
      </c>
      <c r="O161" s="81">
        <v>0</v>
      </c>
      <c r="P161" s="33"/>
      <c r="Q161" s="33"/>
    </row>
    <row r="162" spans="1:17" ht="15" customHeight="1" x14ac:dyDescent="0.25">
      <c r="A162" s="219"/>
      <c r="B162" s="220"/>
      <c r="C162" s="190" t="s">
        <v>16</v>
      </c>
      <c r="D162" s="83">
        <v>275000</v>
      </c>
      <c r="E162" s="83">
        <v>285000</v>
      </c>
      <c r="F162" s="85">
        <v>285000</v>
      </c>
      <c r="G162" s="83">
        <v>275000</v>
      </c>
      <c r="H162" s="83">
        <v>275000</v>
      </c>
      <c r="I162" s="83">
        <v>275000</v>
      </c>
      <c r="J162" s="83">
        <v>275000</v>
      </c>
      <c r="K162" s="83">
        <v>140000</v>
      </c>
      <c r="L162" s="83">
        <v>140000</v>
      </c>
      <c r="M162" s="83">
        <v>140000</v>
      </c>
      <c r="N162" s="83">
        <v>140000</v>
      </c>
      <c r="O162" s="81">
        <v>100000</v>
      </c>
      <c r="P162" s="33"/>
      <c r="Q162" s="33"/>
    </row>
    <row r="163" spans="1:17" ht="15" customHeight="1" x14ac:dyDescent="0.25">
      <c r="A163" s="212"/>
      <c r="B163" s="215"/>
      <c r="C163" s="190" t="s">
        <v>47</v>
      </c>
      <c r="D163" s="83">
        <v>50000</v>
      </c>
      <c r="E163" s="83">
        <v>50000</v>
      </c>
      <c r="F163" s="83">
        <v>50000</v>
      </c>
      <c r="G163" s="83">
        <v>50000</v>
      </c>
      <c r="H163" s="83">
        <v>50000</v>
      </c>
      <c r="I163" s="83">
        <v>50000</v>
      </c>
      <c r="J163" s="83">
        <v>0</v>
      </c>
      <c r="K163" s="83">
        <v>0</v>
      </c>
      <c r="L163" s="83">
        <v>0</v>
      </c>
      <c r="M163" s="81">
        <v>0</v>
      </c>
      <c r="N163" s="81">
        <v>0</v>
      </c>
      <c r="O163" s="81">
        <v>0</v>
      </c>
      <c r="P163" s="33"/>
      <c r="Q163" s="33"/>
    </row>
    <row r="164" spans="1:17" ht="15" customHeight="1" x14ac:dyDescent="0.25">
      <c r="A164" s="211">
        <v>70</v>
      </c>
      <c r="B164" s="35"/>
      <c r="C164" s="190" t="s">
        <v>15</v>
      </c>
      <c r="D164" s="83">
        <v>0</v>
      </c>
      <c r="E164" s="83">
        <v>0</v>
      </c>
      <c r="F164" s="83">
        <v>0</v>
      </c>
      <c r="G164" s="83">
        <v>0</v>
      </c>
      <c r="H164" s="83">
        <v>0</v>
      </c>
      <c r="I164" s="83">
        <v>0</v>
      </c>
      <c r="J164" s="83">
        <v>0</v>
      </c>
      <c r="K164" s="83">
        <v>0</v>
      </c>
      <c r="L164" s="83">
        <v>0</v>
      </c>
      <c r="M164" s="81">
        <v>0</v>
      </c>
      <c r="N164" s="81">
        <v>0</v>
      </c>
      <c r="O164" s="81">
        <v>0</v>
      </c>
      <c r="P164" s="33"/>
      <c r="Q164" s="33"/>
    </row>
    <row r="165" spans="1:17" ht="15" customHeight="1" x14ac:dyDescent="0.25">
      <c r="A165" s="219"/>
      <c r="B165" s="35" t="s">
        <v>61</v>
      </c>
      <c r="C165" s="190" t="s">
        <v>16</v>
      </c>
      <c r="D165" s="83">
        <f t="shared" ref="D165:I165" si="5">135000*75%</f>
        <v>101250</v>
      </c>
      <c r="E165" s="83">
        <f t="shared" si="5"/>
        <v>101250</v>
      </c>
      <c r="F165" s="83">
        <f t="shared" si="5"/>
        <v>101250</v>
      </c>
      <c r="G165" s="83">
        <f t="shared" si="5"/>
        <v>101250</v>
      </c>
      <c r="H165" s="83">
        <f t="shared" si="5"/>
        <v>101250</v>
      </c>
      <c r="I165" s="83">
        <f t="shared" si="5"/>
        <v>101250</v>
      </c>
      <c r="J165" s="83">
        <f>115000*75%</f>
        <v>86250</v>
      </c>
      <c r="K165" s="83">
        <f>115000*75%</f>
        <v>86250</v>
      </c>
      <c r="L165" s="83">
        <f>115000*75%</f>
        <v>86250</v>
      </c>
      <c r="M165" s="83">
        <f t="shared" ref="M165:O165" si="6">115000*75%</f>
        <v>86250</v>
      </c>
      <c r="N165" s="83">
        <f t="shared" si="6"/>
        <v>86250</v>
      </c>
      <c r="O165" s="83">
        <f t="shared" si="6"/>
        <v>86250</v>
      </c>
      <c r="P165" s="33"/>
      <c r="Q165" s="33"/>
    </row>
    <row r="166" spans="1:17" ht="15" customHeight="1" x14ac:dyDescent="0.25">
      <c r="A166" s="212"/>
      <c r="B166" s="35"/>
      <c r="C166" s="190" t="s">
        <v>47</v>
      </c>
      <c r="D166" s="83">
        <v>30000</v>
      </c>
      <c r="E166" s="83">
        <v>30000</v>
      </c>
      <c r="F166" s="83">
        <v>30000</v>
      </c>
      <c r="G166" s="83">
        <v>30000</v>
      </c>
      <c r="H166" s="83">
        <v>30000</v>
      </c>
      <c r="I166" s="83">
        <v>30000</v>
      </c>
      <c r="J166" s="83">
        <v>30000</v>
      </c>
      <c r="K166" s="83">
        <v>30000</v>
      </c>
      <c r="L166" s="83">
        <v>30000</v>
      </c>
      <c r="M166" s="83">
        <v>30000</v>
      </c>
      <c r="N166" s="83">
        <v>30000</v>
      </c>
      <c r="O166" s="83">
        <v>30000</v>
      </c>
      <c r="P166" s="33"/>
      <c r="Q166" s="33"/>
    </row>
    <row r="167" spans="1:17" ht="15" customHeight="1" x14ac:dyDescent="0.25">
      <c r="A167" s="211">
        <v>71</v>
      </c>
      <c r="B167" s="214" t="s">
        <v>67</v>
      </c>
      <c r="C167" s="189" t="s">
        <v>15</v>
      </c>
      <c r="D167" s="83">
        <v>200000</v>
      </c>
      <c r="E167" s="94">
        <v>200000</v>
      </c>
      <c r="F167" s="94">
        <v>200000</v>
      </c>
      <c r="G167" s="94">
        <v>200000</v>
      </c>
      <c r="H167" s="94">
        <v>200000</v>
      </c>
      <c r="I167" s="94">
        <v>200000</v>
      </c>
      <c r="J167" s="94">
        <v>200000</v>
      </c>
      <c r="K167" s="94">
        <v>200000</v>
      </c>
      <c r="L167" s="94">
        <v>200000</v>
      </c>
      <c r="M167" s="94">
        <v>200000</v>
      </c>
      <c r="N167" s="94">
        <v>200000</v>
      </c>
      <c r="O167" s="94">
        <v>200000</v>
      </c>
      <c r="P167" s="33"/>
      <c r="Q167" s="33"/>
    </row>
    <row r="168" spans="1:17" ht="15" customHeight="1" x14ac:dyDescent="0.25">
      <c r="A168" s="219"/>
      <c r="B168" s="220"/>
      <c r="C168" s="189" t="s">
        <v>16</v>
      </c>
      <c r="D168" s="83">
        <v>500000</v>
      </c>
      <c r="E168" s="94">
        <v>800000</v>
      </c>
      <c r="F168" s="94">
        <v>800000</v>
      </c>
      <c r="G168" s="94">
        <v>800000</v>
      </c>
      <c r="H168" s="94">
        <v>800000</v>
      </c>
      <c r="I168" s="94">
        <v>800000</v>
      </c>
      <c r="J168" s="94">
        <v>800000</v>
      </c>
      <c r="K168" s="94">
        <v>800000</v>
      </c>
      <c r="L168" s="94">
        <v>800000</v>
      </c>
      <c r="M168" s="94">
        <v>800000</v>
      </c>
      <c r="N168" s="94">
        <v>800000</v>
      </c>
      <c r="O168" s="94">
        <v>800000</v>
      </c>
      <c r="P168" s="33"/>
      <c r="Q168" s="33"/>
    </row>
    <row r="169" spans="1:17" ht="15" customHeight="1" x14ac:dyDescent="0.25">
      <c r="A169" s="212"/>
      <c r="B169" s="215"/>
      <c r="C169" s="189" t="s">
        <v>47</v>
      </c>
      <c r="D169" s="83">
        <v>0</v>
      </c>
      <c r="E169" s="83">
        <v>0</v>
      </c>
      <c r="F169" s="83">
        <v>0</v>
      </c>
      <c r="G169" s="83">
        <v>0</v>
      </c>
      <c r="H169" s="83">
        <v>0</v>
      </c>
      <c r="I169" s="83">
        <v>0</v>
      </c>
      <c r="J169" s="83">
        <v>0</v>
      </c>
      <c r="K169" s="83">
        <v>0</v>
      </c>
      <c r="L169" s="83">
        <v>0</v>
      </c>
      <c r="M169" s="81">
        <v>0</v>
      </c>
      <c r="N169" s="81">
        <v>0</v>
      </c>
      <c r="O169" s="81">
        <v>0</v>
      </c>
      <c r="P169" s="33"/>
      <c r="Q169" s="33"/>
    </row>
    <row r="170" spans="1:17" ht="15" customHeight="1" x14ac:dyDescent="0.25">
      <c r="A170" s="211">
        <v>72</v>
      </c>
      <c r="B170" s="214" t="s">
        <v>68</v>
      </c>
      <c r="C170" s="189" t="s">
        <v>15</v>
      </c>
      <c r="D170" s="83">
        <v>286400</v>
      </c>
      <c r="E170" s="83">
        <v>308375</v>
      </c>
      <c r="F170" s="83">
        <v>296125</v>
      </c>
      <c r="G170" s="83">
        <v>296125</v>
      </c>
      <c r="H170" s="83">
        <v>296125</v>
      </c>
      <c r="I170" s="83">
        <v>296125</v>
      </c>
      <c r="J170" s="83">
        <v>270050</v>
      </c>
      <c r="K170" s="83">
        <v>270050</v>
      </c>
      <c r="L170" s="83">
        <v>260325</v>
      </c>
      <c r="M170" s="81">
        <v>268500</v>
      </c>
      <c r="N170" s="81">
        <v>258775</v>
      </c>
      <c r="O170" s="81">
        <v>258775</v>
      </c>
      <c r="P170" s="33"/>
      <c r="Q170" s="33"/>
    </row>
    <row r="171" spans="1:17" ht="15" customHeight="1" x14ac:dyDescent="0.25">
      <c r="A171" s="219"/>
      <c r="B171" s="220"/>
      <c r="C171" s="189" t="s">
        <v>16</v>
      </c>
      <c r="D171" s="83">
        <v>638200</v>
      </c>
      <c r="E171" s="83">
        <v>658200</v>
      </c>
      <c r="F171" s="83">
        <v>643200</v>
      </c>
      <c r="G171" s="83">
        <v>643200</v>
      </c>
      <c r="H171" s="83">
        <v>643200</v>
      </c>
      <c r="I171" s="83">
        <v>643200</v>
      </c>
      <c r="J171" s="83">
        <v>593200</v>
      </c>
      <c r="K171" s="83">
        <v>593200</v>
      </c>
      <c r="L171" s="83">
        <v>593200</v>
      </c>
      <c r="M171" s="81">
        <v>613200</v>
      </c>
      <c r="N171" s="81">
        <v>573200</v>
      </c>
      <c r="O171" s="81">
        <v>573200</v>
      </c>
      <c r="P171" s="33"/>
      <c r="Q171" s="33"/>
    </row>
    <row r="172" spans="1:17" ht="15" customHeight="1" x14ac:dyDescent="0.25">
      <c r="A172" s="212"/>
      <c r="B172" s="215"/>
      <c r="C172" s="189" t="s">
        <v>47</v>
      </c>
      <c r="D172" s="83">
        <v>100000</v>
      </c>
      <c r="E172" s="83">
        <v>100000</v>
      </c>
      <c r="F172" s="83">
        <v>100000</v>
      </c>
      <c r="G172" s="83">
        <v>0</v>
      </c>
      <c r="H172" s="83">
        <v>0</v>
      </c>
      <c r="I172" s="83">
        <v>0</v>
      </c>
      <c r="J172" s="83">
        <v>0</v>
      </c>
      <c r="K172" s="83">
        <v>0</v>
      </c>
      <c r="L172" s="83">
        <v>0</v>
      </c>
      <c r="M172" s="81">
        <v>0</v>
      </c>
      <c r="N172" s="81">
        <v>0</v>
      </c>
      <c r="O172" s="81">
        <v>0</v>
      </c>
      <c r="P172" s="33"/>
      <c r="Q172" s="33"/>
    </row>
    <row r="173" spans="1:17" ht="15" customHeight="1" x14ac:dyDescent="0.25">
      <c r="A173" s="211">
        <v>73</v>
      </c>
      <c r="B173" s="214" t="s">
        <v>69</v>
      </c>
      <c r="C173" s="189" t="s">
        <v>15</v>
      </c>
      <c r="D173" s="83">
        <v>344325</v>
      </c>
      <c r="E173" s="83">
        <v>344325</v>
      </c>
      <c r="F173" s="90">
        <v>334600</v>
      </c>
      <c r="G173" s="93">
        <v>334600</v>
      </c>
      <c r="H173" s="93">
        <v>334600</v>
      </c>
      <c r="I173" s="90">
        <v>334600</v>
      </c>
      <c r="J173" s="83">
        <v>315150</v>
      </c>
      <c r="K173" s="83">
        <v>315150</v>
      </c>
      <c r="L173" s="83">
        <v>315150</v>
      </c>
      <c r="M173" s="83">
        <v>315150</v>
      </c>
      <c r="N173" s="83">
        <v>315150</v>
      </c>
      <c r="O173" s="83">
        <v>315150</v>
      </c>
      <c r="P173" s="33"/>
      <c r="Q173" s="33"/>
    </row>
    <row r="174" spans="1:17" ht="15" customHeight="1" x14ac:dyDescent="0.25">
      <c r="A174" s="219"/>
      <c r="B174" s="220"/>
      <c r="C174" s="189" t="s">
        <v>16</v>
      </c>
      <c r="D174" s="83">
        <v>596250</v>
      </c>
      <c r="E174" s="83">
        <v>596250</v>
      </c>
      <c r="F174" s="90">
        <v>581250</v>
      </c>
      <c r="G174" s="93">
        <v>581250</v>
      </c>
      <c r="H174" s="93">
        <v>581250</v>
      </c>
      <c r="I174" s="90">
        <v>581250</v>
      </c>
      <c r="J174" s="83">
        <v>595000</v>
      </c>
      <c r="K174" s="83">
        <v>555000</v>
      </c>
      <c r="L174" s="83">
        <v>555000</v>
      </c>
      <c r="M174" s="83">
        <v>555000</v>
      </c>
      <c r="N174" s="83">
        <v>555000</v>
      </c>
      <c r="O174" s="83">
        <v>555000</v>
      </c>
      <c r="P174" s="33"/>
      <c r="Q174" s="33"/>
    </row>
    <row r="175" spans="1:17" ht="15" customHeight="1" x14ac:dyDescent="0.25">
      <c r="A175" s="212"/>
      <c r="B175" s="215"/>
      <c r="C175" s="189" t="s">
        <v>47</v>
      </c>
      <c r="D175" s="83">
        <v>0</v>
      </c>
      <c r="E175" s="83">
        <v>0</v>
      </c>
      <c r="F175" s="83">
        <v>0</v>
      </c>
      <c r="G175" s="83">
        <v>0</v>
      </c>
      <c r="H175" s="83">
        <v>0</v>
      </c>
      <c r="I175" s="83">
        <v>0</v>
      </c>
      <c r="J175" s="83">
        <v>0</v>
      </c>
      <c r="K175" s="83">
        <v>0</v>
      </c>
      <c r="L175" s="83">
        <v>0</v>
      </c>
      <c r="M175" s="81">
        <v>0</v>
      </c>
      <c r="N175" s="81">
        <v>0</v>
      </c>
      <c r="O175" s="81">
        <v>0</v>
      </c>
      <c r="P175" s="33"/>
      <c r="Q175" s="33"/>
    </row>
    <row r="176" spans="1:17" ht="15" customHeight="1" x14ac:dyDescent="0.25">
      <c r="A176" s="211">
        <v>74</v>
      </c>
      <c r="B176" s="214" t="s">
        <v>70</v>
      </c>
      <c r="C176" s="189" t="s">
        <v>15</v>
      </c>
      <c r="D176" s="83">
        <v>221800</v>
      </c>
      <c r="E176" s="83">
        <v>239700</v>
      </c>
      <c r="F176" s="83">
        <v>239700</v>
      </c>
      <c r="G176" s="83">
        <v>229975</v>
      </c>
      <c r="H176" s="83">
        <v>229975</v>
      </c>
      <c r="I176" s="83">
        <v>229975</v>
      </c>
      <c r="J176" s="83">
        <v>229975</v>
      </c>
      <c r="K176" s="83">
        <v>220250</v>
      </c>
      <c r="L176" s="83">
        <v>210525</v>
      </c>
      <c r="M176" s="83">
        <v>210525</v>
      </c>
      <c r="N176" s="83">
        <v>210525</v>
      </c>
      <c r="O176" s="83">
        <v>210525</v>
      </c>
      <c r="P176" s="33"/>
      <c r="Q176" s="33"/>
    </row>
    <row r="177" spans="1:17" ht="15" customHeight="1" x14ac:dyDescent="0.25">
      <c r="A177" s="219"/>
      <c r="B177" s="220"/>
      <c r="C177" s="189" t="s">
        <v>16</v>
      </c>
      <c r="D177" s="83">
        <v>445000</v>
      </c>
      <c r="E177" s="83">
        <v>480000</v>
      </c>
      <c r="F177" s="83">
        <v>480000</v>
      </c>
      <c r="G177" s="83">
        <v>460000</v>
      </c>
      <c r="H177" s="83">
        <v>460000</v>
      </c>
      <c r="I177" s="83">
        <v>460000</v>
      </c>
      <c r="J177" s="83">
        <v>460000</v>
      </c>
      <c r="K177" s="83">
        <v>440000</v>
      </c>
      <c r="L177" s="83">
        <v>400000</v>
      </c>
      <c r="M177" s="81">
        <v>420000</v>
      </c>
      <c r="N177" s="81">
        <v>420000</v>
      </c>
      <c r="O177" s="81">
        <v>420000</v>
      </c>
      <c r="P177" s="33"/>
      <c r="Q177" s="33"/>
    </row>
    <row r="178" spans="1:17" ht="15" customHeight="1" x14ac:dyDescent="0.25">
      <c r="A178" s="212"/>
      <c r="B178" s="215"/>
      <c r="C178" s="189" t="s">
        <v>47</v>
      </c>
      <c r="D178" s="83">
        <v>0</v>
      </c>
      <c r="E178" s="83">
        <v>0</v>
      </c>
      <c r="F178" s="83">
        <v>0</v>
      </c>
      <c r="G178" s="83">
        <v>0</v>
      </c>
      <c r="H178" s="83">
        <v>0</v>
      </c>
      <c r="I178" s="83">
        <v>0</v>
      </c>
      <c r="J178" s="83">
        <v>0</v>
      </c>
      <c r="K178" s="83">
        <v>0</v>
      </c>
      <c r="L178" s="83">
        <v>0</v>
      </c>
      <c r="M178" s="81">
        <v>0</v>
      </c>
      <c r="N178" s="81">
        <v>0</v>
      </c>
      <c r="O178" s="81">
        <v>0</v>
      </c>
      <c r="P178" s="33"/>
      <c r="Q178" s="33"/>
    </row>
    <row r="179" spans="1:17" ht="15" customHeight="1" x14ac:dyDescent="0.25">
      <c r="A179" s="211">
        <v>75</v>
      </c>
      <c r="B179" s="221" t="s">
        <v>71</v>
      </c>
      <c r="C179" s="189" t="s">
        <v>15</v>
      </c>
      <c r="D179" s="83">
        <v>370825</v>
      </c>
      <c r="E179" s="83">
        <v>380550</v>
      </c>
      <c r="F179" s="83">
        <v>380550</v>
      </c>
      <c r="G179" s="83">
        <v>380550</v>
      </c>
      <c r="H179" s="83">
        <v>380550</v>
      </c>
      <c r="I179" s="83">
        <v>370825</v>
      </c>
      <c r="J179" s="83">
        <v>361100</v>
      </c>
      <c r="K179" s="83">
        <v>370825</v>
      </c>
      <c r="L179" s="83">
        <v>361100</v>
      </c>
      <c r="M179" s="81">
        <v>343200</v>
      </c>
      <c r="N179" s="81">
        <v>335025</v>
      </c>
      <c r="O179" s="81">
        <v>335025</v>
      </c>
      <c r="P179" s="33"/>
      <c r="Q179" s="33"/>
    </row>
    <row r="180" spans="1:17" ht="15" customHeight="1" x14ac:dyDescent="0.25">
      <c r="A180" s="219"/>
      <c r="B180" s="222"/>
      <c r="C180" s="189" t="s">
        <v>16</v>
      </c>
      <c r="D180" s="83">
        <v>825000</v>
      </c>
      <c r="E180" s="83">
        <v>845000</v>
      </c>
      <c r="F180" s="83">
        <v>845000</v>
      </c>
      <c r="G180" s="83">
        <v>845000</v>
      </c>
      <c r="H180" s="83">
        <v>845000</v>
      </c>
      <c r="I180" s="83">
        <v>840000</v>
      </c>
      <c r="J180" s="83">
        <v>825000</v>
      </c>
      <c r="K180" s="83">
        <v>780000</v>
      </c>
      <c r="L180" s="83">
        <v>780000</v>
      </c>
      <c r="M180" s="81">
        <v>745000</v>
      </c>
      <c r="N180" s="81">
        <v>730000</v>
      </c>
      <c r="O180" s="81">
        <v>730000</v>
      </c>
      <c r="P180" s="33"/>
      <c r="Q180" s="33"/>
    </row>
    <row r="181" spans="1:17" ht="15" customHeight="1" x14ac:dyDescent="0.25">
      <c r="A181" s="212"/>
      <c r="B181" s="223"/>
      <c r="C181" s="189" t="s">
        <v>47</v>
      </c>
      <c r="D181" s="83">
        <v>0</v>
      </c>
      <c r="E181" s="83">
        <v>0</v>
      </c>
      <c r="F181" s="83">
        <v>0</v>
      </c>
      <c r="G181" s="83">
        <v>0</v>
      </c>
      <c r="H181" s="83">
        <v>0</v>
      </c>
      <c r="I181" s="83"/>
      <c r="J181" s="83">
        <v>0</v>
      </c>
      <c r="K181" s="83">
        <v>0</v>
      </c>
      <c r="L181" s="83">
        <v>0</v>
      </c>
      <c r="M181" s="81">
        <v>0</v>
      </c>
      <c r="N181" s="81">
        <v>0</v>
      </c>
      <c r="O181" s="81">
        <v>0</v>
      </c>
      <c r="P181" s="33"/>
      <c r="Q181" s="33"/>
    </row>
    <row r="182" spans="1:17" ht="15" customHeight="1" x14ac:dyDescent="0.25">
      <c r="A182" s="211">
        <v>76</v>
      </c>
      <c r="B182" s="214" t="s">
        <v>72</v>
      </c>
      <c r="C182" s="189" t="s">
        <v>15</v>
      </c>
      <c r="D182" s="83">
        <v>223500</v>
      </c>
      <c r="E182" s="83">
        <v>223500</v>
      </c>
      <c r="F182" s="83">
        <v>223500</v>
      </c>
      <c r="G182" s="83">
        <v>223500</v>
      </c>
      <c r="H182" s="83">
        <v>223500</v>
      </c>
      <c r="I182" s="83">
        <v>223500</v>
      </c>
      <c r="J182" s="83">
        <v>233500</v>
      </c>
      <c r="K182" s="83">
        <v>233500</v>
      </c>
      <c r="L182" s="83">
        <v>233500</v>
      </c>
      <c r="M182" s="81">
        <v>225000</v>
      </c>
      <c r="N182" s="81">
        <v>215000</v>
      </c>
      <c r="O182" s="81">
        <v>215000</v>
      </c>
      <c r="P182" s="33"/>
      <c r="Q182" s="33"/>
    </row>
    <row r="183" spans="1:17" ht="15" customHeight="1" x14ac:dyDescent="0.25">
      <c r="A183" s="219"/>
      <c r="B183" s="220"/>
      <c r="C183" s="189" t="s">
        <v>16</v>
      </c>
      <c r="D183" s="83">
        <v>465000</v>
      </c>
      <c r="E183" s="83">
        <v>465000</v>
      </c>
      <c r="F183" s="83">
        <v>465000</v>
      </c>
      <c r="G183" s="83">
        <v>465000</v>
      </c>
      <c r="H183" s="83">
        <v>465000</v>
      </c>
      <c r="I183" s="83">
        <v>465000</v>
      </c>
      <c r="J183" s="83">
        <v>485000</v>
      </c>
      <c r="K183" s="83">
        <v>485000</v>
      </c>
      <c r="L183" s="83">
        <v>485000</v>
      </c>
      <c r="M183" s="81">
        <v>470000</v>
      </c>
      <c r="N183" s="81">
        <v>450000</v>
      </c>
      <c r="O183" s="81">
        <v>450000</v>
      </c>
      <c r="P183" s="33"/>
      <c r="Q183" s="33"/>
    </row>
    <row r="184" spans="1:17" ht="15" customHeight="1" x14ac:dyDescent="0.25">
      <c r="A184" s="212"/>
      <c r="B184" s="215"/>
      <c r="C184" s="189" t="s">
        <v>47</v>
      </c>
      <c r="D184" s="83">
        <v>0</v>
      </c>
      <c r="E184" s="83">
        <v>0</v>
      </c>
      <c r="F184" s="83">
        <v>0</v>
      </c>
      <c r="G184" s="83">
        <v>0</v>
      </c>
      <c r="H184" s="83">
        <v>0</v>
      </c>
      <c r="I184" s="83">
        <v>0</v>
      </c>
      <c r="J184" s="83">
        <v>0</v>
      </c>
      <c r="K184" s="83">
        <v>0</v>
      </c>
      <c r="L184" s="83">
        <v>0</v>
      </c>
      <c r="M184" s="81">
        <v>0</v>
      </c>
      <c r="N184" s="81">
        <v>0</v>
      </c>
      <c r="O184" s="81">
        <v>0</v>
      </c>
      <c r="P184" s="33"/>
      <c r="Q184" s="33"/>
    </row>
    <row r="185" spans="1:17" ht="15" customHeight="1" x14ac:dyDescent="0.25">
      <c r="A185" s="211">
        <v>77</v>
      </c>
      <c r="B185" s="214" t="s">
        <v>73</v>
      </c>
      <c r="C185" s="189" t="s">
        <v>15</v>
      </c>
      <c r="D185" s="83">
        <v>313000</v>
      </c>
      <c r="E185" s="83">
        <v>310500</v>
      </c>
      <c r="F185" s="83">
        <v>310500</v>
      </c>
      <c r="G185" s="83">
        <v>310500</v>
      </c>
      <c r="H185" s="83">
        <v>310500</v>
      </c>
      <c r="I185" s="83">
        <v>294000</v>
      </c>
      <c r="J185" s="83">
        <v>284500</v>
      </c>
      <c r="K185" s="83">
        <v>265500</v>
      </c>
      <c r="L185" s="83">
        <v>265500</v>
      </c>
      <c r="M185" s="81">
        <v>265500</v>
      </c>
      <c r="N185" s="81">
        <v>251500</v>
      </c>
      <c r="O185" s="81">
        <v>251500</v>
      </c>
      <c r="P185" s="33"/>
      <c r="Q185" s="33"/>
    </row>
    <row r="186" spans="1:17" ht="15" customHeight="1" x14ac:dyDescent="0.25">
      <c r="A186" s="219"/>
      <c r="B186" s="220"/>
      <c r="C186" s="189" t="s">
        <v>16</v>
      </c>
      <c r="D186" s="83">
        <v>702000</v>
      </c>
      <c r="E186" s="83">
        <v>699500</v>
      </c>
      <c r="F186" s="83">
        <v>699500</v>
      </c>
      <c r="G186" s="83">
        <v>699500</v>
      </c>
      <c r="H186" s="83">
        <v>699500</v>
      </c>
      <c r="I186" s="83">
        <v>661000</v>
      </c>
      <c r="J186" s="83">
        <v>640500</v>
      </c>
      <c r="K186" s="83">
        <v>579000</v>
      </c>
      <c r="L186" s="83">
        <v>579000</v>
      </c>
      <c r="M186" s="81">
        <v>599500</v>
      </c>
      <c r="N186" s="81">
        <v>573500</v>
      </c>
      <c r="O186" s="81">
        <v>573500</v>
      </c>
      <c r="P186" s="33"/>
      <c r="Q186" s="33"/>
    </row>
    <row r="187" spans="1:17" ht="15" customHeight="1" x14ac:dyDescent="0.25">
      <c r="A187" s="212"/>
      <c r="B187" s="215"/>
      <c r="C187" s="189" t="s">
        <v>47</v>
      </c>
      <c r="D187" s="83">
        <v>0</v>
      </c>
      <c r="E187" s="83">
        <v>0</v>
      </c>
      <c r="F187" s="83">
        <v>0</v>
      </c>
      <c r="G187" s="83">
        <v>0</v>
      </c>
      <c r="H187" s="83">
        <v>0</v>
      </c>
      <c r="I187" s="83">
        <v>0</v>
      </c>
      <c r="J187" s="83">
        <v>0</v>
      </c>
      <c r="K187" s="83">
        <v>0</v>
      </c>
      <c r="L187" s="83">
        <v>0</v>
      </c>
      <c r="M187" s="81">
        <v>0</v>
      </c>
      <c r="N187" s="81">
        <v>0</v>
      </c>
      <c r="O187" s="81">
        <v>0</v>
      </c>
      <c r="P187" s="33"/>
      <c r="Q187" s="33"/>
    </row>
    <row r="188" spans="1:17" ht="15" customHeight="1" x14ac:dyDescent="0.25">
      <c r="A188" s="211">
        <v>78</v>
      </c>
      <c r="B188" s="221" t="s">
        <v>74</v>
      </c>
      <c r="C188" s="189" t="s">
        <v>15</v>
      </c>
      <c r="D188" s="84">
        <v>403475</v>
      </c>
      <c r="E188" s="84">
        <v>411650</v>
      </c>
      <c r="F188" s="84">
        <v>411650</v>
      </c>
      <c r="G188" s="84">
        <v>411650</v>
      </c>
      <c r="H188" s="83">
        <v>392200</v>
      </c>
      <c r="I188" s="83">
        <v>392200</v>
      </c>
      <c r="J188" s="83">
        <v>372750</v>
      </c>
      <c r="K188" s="83">
        <v>372750</v>
      </c>
      <c r="L188" s="83">
        <v>353675</v>
      </c>
      <c r="M188" s="81">
        <v>358400</v>
      </c>
      <c r="N188" s="81">
        <v>348675</v>
      </c>
      <c r="O188" s="81">
        <v>348675</v>
      </c>
      <c r="P188" s="33"/>
      <c r="Q188" s="33"/>
    </row>
    <row r="189" spans="1:17" ht="15" customHeight="1" x14ac:dyDescent="0.25">
      <c r="A189" s="219"/>
      <c r="B189" s="222"/>
      <c r="C189" s="189" t="s">
        <v>16</v>
      </c>
      <c r="D189" s="84">
        <v>645000</v>
      </c>
      <c r="E189" s="84">
        <v>656300</v>
      </c>
      <c r="F189" s="83">
        <v>875000</v>
      </c>
      <c r="G189" s="83">
        <v>875000</v>
      </c>
      <c r="H189" s="83">
        <v>835000</v>
      </c>
      <c r="I189" s="83">
        <v>820000</v>
      </c>
      <c r="J189" s="83">
        <v>780000</v>
      </c>
      <c r="K189" s="83">
        <v>795000</v>
      </c>
      <c r="L189" s="83">
        <v>755000</v>
      </c>
      <c r="M189" s="81">
        <v>780000</v>
      </c>
      <c r="N189" s="81">
        <v>760000</v>
      </c>
      <c r="O189" s="81">
        <v>760000</v>
      </c>
      <c r="P189" s="33"/>
      <c r="Q189" s="33"/>
    </row>
    <row r="190" spans="1:17" ht="15" customHeight="1" x14ac:dyDescent="0.25">
      <c r="A190" s="212"/>
      <c r="B190" s="223"/>
      <c r="C190" s="189" t="s">
        <v>47</v>
      </c>
      <c r="D190" s="83">
        <v>248300</v>
      </c>
      <c r="E190" s="84">
        <v>292700</v>
      </c>
      <c r="F190" s="83">
        <v>0</v>
      </c>
      <c r="G190" s="83">
        <v>0</v>
      </c>
      <c r="H190" s="83">
        <v>0</v>
      </c>
      <c r="I190" s="83">
        <v>0</v>
      </c>
      <c r="J190" s="83">
        <v>0</v>
      </c>
      <c r="K190" s="83">
        <v>0</v>
      </c>
      <c r="L190" s="83">
        <v>0</v>
      </c>
      <c r="M190" s="81">
        <v>0</v>
      </c>
      <c r="N190" s="81">
        <v>0</v>
      </c>
      <c r="O190" s="81">
        <v>0</v>
      </c>
      <c r="P190" s="33"/>
      <c r="Q190" s="33"/>
    </row>
    <row r="191" spans="1:17" ht="15" customHeight="1" x14ac:dyDescent="0.25">
      <c r="A191" s="211">
        <v>79</v>
      </c>
      <c r="B191" s="221" t="s">
        <v>75</v>
      </c>
      <c r="C191" s="189" t="s">
        <v>15</v>
      </c>
      <c r="D191" s="97">
        <v>266150</v>
      </c>
      <c r="E191" s="83">
        <v>266150</v>
      </c>
      <c r="F191" s="83">
        <v>266150</v>
      </c>
      <c r="G191" s="83">
        <v>266150</v>
      </c>
      <c r="H191" s="83">
        <v>248250</v>
      </c>
      <c r="I191" s="83">
        <v>256425</v>
      </c>
      <c r="J191" s="83">
        <v>252150</v>
      </c>
      <c r="K191" s="83">
        <v>252150</v>
      </c>
      <c r="L191" s="83">
        <v>252150</v>
      </c>
      <c r="M191" s="83">
        <v>252150</v>
      </c>
      <c r="N191" s="81">
        <v>242425</v>
      </c>
      <c r="O191" s="81">
        <v>0</v>
      </c>
      <c r="P191" s="33"/>
      <c r="Q191" s="33"/>
    </row>
    <row r="192" spans="1:17" ht="15" customHeight="1" x14ac:dyDescent="0.25">
      <c r="A192" s="219"/>
      <c r="B192" s="222"/>
      <c r="C192" s="189" t="s">
        <v>16</v>
      </c>
      <c r="D192" s="83">
        <v>565000</v>
      </c>
      <c r="E192" s="83">
        <v>565000</v>
      </c>
      <c r="F192" s="83">
        <v>575000</v>
      </c>
      <c r="G192" s="83">
        <v>565000</v>
      </c>
      <c r="H192" s="83">
        <v>530000</v>
      </c>
      <c r="I192" s="83">
        <v>545000</v>
      </c>
      <c r="J192" s="83">
        <v>545000</v>
      </c>
      <c r="K192" s="83">
        <v>555000</v>
      </c>
      <c r="L192" s="83">
        <v>416250</v>
      </c>
      <c r="M192" s="83">
        <v>516250</v>
      </c>
      <c r="N192" s="81">
        <v>401250</v>
      </c>
      <c r="O192" s="81">
        <v>0</v>
      </c>
      <c r="P192" s="33"/>
      <c r="Q192" s="33"/>
    </row>
    <row r="193" spans="1:17" ht="15" customHeight="1" x14ac:dyDescent="0.25">
      <c r="A193" s="212"/>
      <c r="B193" s="223"/>
      <c r="C193" s="189" t="s">
        <v>47</v>
      </c>
      <c r="D193" s="83">
        <v>0</v>
      </c>
      <c r="E193" s="83">
        <v>0</v>
      </c>
      <c r="F193" s="83">
        <v>0</v>
      </c>
      <c r="G193" s="83">
        <v>0</v>
      </c>
      <c r="H193" s="83">
        <v>0</v>
      </c>
      <c r="I193" s="83">
        <v>0</v>
      </c>
      <c r="J193" s="83">
        <v>0</v>
      </c>
      <c r="K193" s="83">
        <v>0</v>
      </c>
      <c r="L193" s="83">
        <v>0</v>
      </c>
      <c r="M193" s="81">
        <v>0</v>
      </c>
      <c r="N193" s="81">
        <v>0</v>
      </c>
      <c r="O193" s="81">
        <v>0</v>
      </c>
      <c r="P193" s="33"/>
      <c r="Q193" s="33"/>
    </row>
    <row r="194" spans="1:17" ht="15" customHeight="1" x14ac:dyDescent="0.25">
      <c r="A194" s="211">
        <v>80</v>
      </c>
      <c r="B194" s="221" t="s">
        <v>76</v>
      </c>
      <c r="C194" s="189" t="s">
        <v>15</v>
      </c>
      <c r="D194" s="83">
        <v>0</v>
      </c>
      <c r="E194" s="83">
        <v>0</v>
      </c>
      <c r="F194" s="83">
        <v>0</v>
      </c>
      <c r="G194" s="83">
        <v>0</v>
      </c>
      <c r="H194" s="83">
        <v>0</v>
      </c>
      <c r="I194" s="83">
        <v>0</v>
      </c>
      <c r="J194" s="83">
        <v>0</v>
      </c>
      <c r="K194" s="83">
        <v>0</v>
      </c>
      <c r="L194" s="83">
        <v>0</v>
      </c>
      <c r="M194" s="81">
        <v>0</v>
      </c>
      <c r="N194" s="81">
        <v>0</v>
      </c>
      <c r="O194" s="81">
        <v>0</v>
      </c>
      <c r="P194" s="33"/>
      <c r="Q194" s="33"/>
    </row>
    <row r="195" spans="1:17" ht="15" customHeight="1" x14ac:dyDescent="0.25">
      <c r="A195" s="219"/>
      <c r="B195" s="222"/>
      <c r="C195" s="189" t="s">
        <v>16</v>
      </c>
      <c r="D195" s="83">
        <v>430000</v>
      </c>
      <c r="E195" s="83">
        <v>350000</v>
      </c>
      <c r="F195" s="85">
        <v>350000</v>
      </c>
      <c r="G195" s="85">
        <v>350000</v>
      </c>
      <c r="H195" s="85">
        <v>350000</v>
      </c>
      <c r="I195" s="85">
        <v>330000</v>
      </c>
      <c r="J195" s="85">
        <v>330000</v>
      </c>
      <c r="K195" s="83">
        <v>330000</v>
      </c>
      <c r="L195" s="83">
        <v>345000</v>
      </c>
      <c r="M195" s="81">
        <v>310000</v>
      </c>
      <c r="N195" s="81">
        <v>310000</v>
      </c>
      <c r="O195" s="81">
        <v>310000</v>
      </c>
      <c r="P195" s="33"/>
      <c r="Q195" s="33"/>
    </row>
    <row r="196" spans="1:17" ht="15" customHeight="1" x14ac:dyDescent="0.25">
      <c r="A196" s="212"/>
      <c r="B196" s="223"/>
      <c r="C196" s="189" t="s">
        <v>47</v>
      </c>
      <c r="D196" s="83">
        <v>0</v>
      </c>
      <c r="E196" s="83">
        <v>0</v>
      </c>
      <c r="F196" s="83">
        <v>0</v>
      </c>
      <c r="G196" s="83">
        <v>0</v>
      </c>
      <c r="H196" s="83">
        <v>0</v>
      </c>
      <c r="I196" s="83">
        <v>0</v>
      </c>
      <c r="J196" s="83">
        <v>0</v>
      </c>
      <c r="K196" s="83">
        <v>0</v>
      </c>
      <c r="L196" s="83">
        <v>0</v>
      </c>
      <c r="M196" s="81">
        <v>0</v>
      </c>
      <c r="N196" s="81">
        <v>0</v>
      </c>
      <c r="O196" s="81">
        <v>0</v>
      </c>
      <c r="P196" s="33"/>
      <c r="Q196" s="33"/>
    </row>
    <row r="197" spans="1:17" ht="15" customHeight="1" x14ac:dyDescent="0.25">
      <c r="A197" s="211">
        <v>81</v>
      </c>
      <c r="B197" s="221" t="s">
        <v>77</v>
      </c>
      <c r="C197" s="189" t="s">
        <v>15</v>
      </c>
      <c r="D197" s="83">
        <v>285250</v>
      </c>
      <c r="E197" s="83">
        <v>285250</v>
      </c>
      <c r="F197" s="83">
        <v>285250</v>
      </c>
      <c r="G197" s="94">
        <v>280000</v>
      </c>
      <c r="H197" s="94">
        <v>280000</v>
      </c>
      <c r="I197" s="94">
        <v>280000</v>
      </c>
      <c r="J197" s="94">
        <v>280000</v>
      </c>
      <c r="K197" s="94">
        <v>280000</v>
      </c>
      <c r="L197" s="94">
        <v>280000</v>
      </c>
      <c r="M197" s="94">
        <v>280000</v>
      </c>
      <c r="N197" s="94">
        <v>280000</v>
      </c>
      <c r="O197" s="94">
        <v>280000</v>
      </c>
      <c r="P197" s="33"/>
      <c r="Q197" s="33"/>
    </row>
    <row r="198" spans="1:17" ht="15" customHeight="1" x14ac:dyDescent="0.25">
      <c r="A198" s="219"/>
      <c r="B198" s="222"/>
      <c r="C198" s="189" t="s">
        <v>16</v>
      </c>
      <c r="D198" s="83">
        <v>461250</v>
      </c>
      <c r="E198" s="83">
        <v>465250</v>
      </c>
      <c r="F198" s="83">
        <v>461250</v>
      </c>
      <c r="G198" s="94">
        <v>375000</v>
      </c>
      <c r="H198" s="94">
        <v>375000</v>
      </c>
      <c r="I198" s="94">
        <v>375000</v>
      </c>
      <c r="J198" s="94">
        <v>375000</v>
      </c>
      <c r="K198" s="94">
        <v>375000</v>
      </c>
      <c r="L198" s="94">
        <v>375000</v>
      </c>
      <c r="M198" s="94">
        <v>375000</v>
      </c>
      <c r="N198" s="94">
        <v>375000</v>
      </c>
      <c r="O198" s="94">
        <v>375000</v>
      </c>
      <c r="P198" s="33"/>
      <c r="Q198" s="33"/>
    </row>
    <row r="199" spans="1:17" ht="15" customHeight="1" x14ac:dyDescent="0.25">
      <c r="A199" s="212"/>
      <c r="B199" s="223"/>
      <c r="C199" s="189" t="s">
        <v>47</v>
      </c>
      <c r="D199" s="83">
        <v>121025</v>
      </c>
      <c r="E199" s="83">
        <v>117050</v>
      </c>
      <c r="F199" s="83">
        <v>119625</v>
      </c>
      <c r="G199" s="83">
        <v>0</v>
      </c>
      <c r="H199" s="83">
        <v>0</v>
      </c>
      <c r="I199" s="83">
        <v>0</v>
      </c>
      <c r="J199" s="83">
        <v>0</v>
      </c>
      <c r="K199" s="83">
        <v>0</v>
      </c>
      <c r="L199" s="83">
        <v>0</v>
      </c>
      <c r="M199" s="81">
        <v>0</v>
      </c>
      <c r="N199" s="81">
        <v>0</v>
      </c>
      <c r="O199" s="81">
        <v>0</v>
      </c>
      <c r="P199" s="33"/>
      <c r="Q199" s="33"/>
    </row>
    <row r="200" spans="1:17" ht="15" customHeight="1" x14ac:dyDescent="0.25">
      <c r="A200" s="211">
        <v>82</v>
      </c>
      <c r="B200" s="221" t="s">
        <v>78</v>
      </c>
      <c r="C200" s="189" t="s">
        <v>15</v>
      </c>
      <c r="D200" s="83">
        <v>450000</v>
      </c>
      <c r="E200" s="83">
        <v>423750</v>
      </c>
      <c r="F200" s="83">
        <v>408750</v>
      </c>
      <c r="G200" s="83">
        <v>416250</v>
      </c>
      <c r="H200" s="83">
        <v>416250</v>
      </c>
      <c r="I200" s="83">
        <v>401250</v>
      </c>
      <c r="J200" s="83">
        <v>412500</v>
      </c>
      <c r="K200" s="83">
        <v>412500</v>
      </c>
      <c r="L200" s="83">
        <v>412500</v>
      </c>
      <c r="M200" s="81">
        <v>401250</v>
      </c>
      <c r="N200" s="81">
        <v>386250</v>
      </c>
      <c r="O200" s="81">
        <v>390000</v>
      </c>
      <c r="P200" s="33"/>
      <c r="Q200" s="33"/>
    </row>
    <row r="201" spans="1:17" ht="15" customHeight="1" x14ac:dyDescent="0.25">
      <c r="A201" s="219"/>
      <c r="B201" s="222"/>
      <c r="C201" s="189" t="s">
        <v>16</v>
      </c>
      <c r="D201" s="83">
        <v>772875</v>
      </c>
      <c r="E201" s="83">
        <v>758525</v>
      </c>
      <c r="F201" s="83">
        <v>608525</v>
      </c>
      <c r="G201" s="83">
        <v>613025</v>
      </c>
      <c r="H201" s="83">
        <v>613025</v>
      </c>
      <c r="I201" s="88">
        <v>603300</v>
      </c>
      <c r="J201" s="83">
        <v>603300</v>
      </c>
      <c r="K201" s="83">
        <v>603300</v>
      </c>
      <c r="L201" s="83">
        <v>603300</v>
      </c>
      <c r="M201" s="81">
        <v>613625</v>
      </c>
      <c r="N201" s="81">
        <v>600200</v>
      </c>
      <c r="O201" s="81">
        <v>600200</v>
      </c>
      <c r="P201" s="33"/>
      <c r="Q201" s="33"/>
    </row>
    <row r="202" spans="1:17" ht="15" customHeight="1" x14ac:dyDescent="0.25">
      <c r="A202" s="212"/>
      <c r="B202" s="223"/>
      <c r="C202" s="189" t="s">
        <v>47</v>
      </c>
      <c r="D202" s="83">
        <v>0</v>
      </c>
      <c r="E202" s="83">
        <v>0</v>
      </c>
      <c r="F202" s="83">
        <v>0</v>
      </c>
      <c r="G202" s="83">
        <v>0</v>
      </c>
      <c r="H202" s="83">
        <v>0</v>
      </c>
      <c r="I202" s="83">
        <v>0</v>
      </c>
      <c r="J202" s="83">
        <v>0</v>
      </c>
      <c r="K202" s="83">
        <v>0</v>
      </c>
      <c r="L202" s="83">
        <v>0</v>
      </c>
      <c r="M202" s="81">
        <v>0</v>
      </c>
      <c r="N202" s="81">
        <v>0</v>
      </c>
      <c r="O202" s="81">
        <v>0</v>
      </c>
      <c r="P202" s="33"/>
      <c r="Q202" s="33"/>
    </row>
    <row r="203" spans="1:17" ht="15" customHeight="1" x14ac:dyDescent="0.25">
      <c r="A203" s="211">
        <v>83</v>
      </c>
      <c r="B203" s="214" t="s">
        <v>79</v>
      </c>
      <c r="C203" s="189" t="s">
        <v>15</v>
      </c>
      <c r="D203" s="83">
        <v>300000</v>
      </c>
      <c r="E203" s="83">
        <v>300000</v>
      </c>
      <c r="F203" s="84">
        <v>290000</v>
      </c>
      <c r="G203" s="84">
        <v>290000</v>
      </c>
      <c r="H203" s="84">
        <v>290000</v>
      </c>
      <c r="I203" s="83">
        <v>290000</v>
      </c>
      <c r="J203" s="83">
        <v>290000</v>
      </c>
      <c r="K203" s="83">
        <v>290000</v>
      </c>
      <c r="L203" s="83">
        <v>290000</v>
      </c>
      <c r="M203" s="83">
        <v>290000</v>
      </c>
      <c r="N203" s="83">
        <v>290000</v>
      </c>
      <c r="O203" s="81">
        <v>290000</v>
      </c>
      <c r="P203" s="33"/>
      <c r="Q203" s="33"/>
    </row>
    <row r="204" spans="1:17" ht="15" customHeight="1" x14ac:dyDescent="0.25">
      <c r="A204" s="219"/>
      <c r="B204" s="220"/>
      <c r="C204" s="189" t="s">
        <v>16</v>
      </c>
      <c r="D204" s="83">
        <v>490000</v>
      </c>
      <c r="E204" s="83">
        <v>490000</v>
      </c>
      <c r="F204" s="84">
        <v>460000</v>
      </c>
      <c r="G204" s="84">
        <v>460000</v>
      </c>
      <c r="H204" s="84">
        <v>460000</v>
      </c>
      <c r="I204" s="83">
        <v>460000</v>
      </c>
      <c r="J204" s="83">
        <v>460000</v>
      </c>
      <c r="K204" s="83">
        <v>460000</v>
      </c>
      <c r="L204" s="83">
        <v>460000</v>
      </c>
      <c r="M204" s="83">
        <v>460000</v>
      </c>
      <c r="N204" s="83">
        <v>460000</v>
      </c>
      <c r="O204" s="81">
        <v>460000</v>
      </c>
      <c r="P204" s="33"/>
      <c r="Q204" s="33"/>
    </row>
    <row r="205" spans="1:17" ht="15" customHeight="1" x14ac:dyDescent="0.25">
      <c r="A205" s="212"/>
      <c r="B205" s="215"/>
      <c r="C205" s="189" t="s">
        <v>47</v>
      </c>
      <c r="D205" s="83">
        <v>0</v>
      </c>
      <c r="E205" s="83">
        <v>0</v>
      </c>
      <c r="F205" s="83">
        <v>0</v>
      </c>
      <c r="G205" s="83">
        <v>0</v>
      </c>
      <c r="H205" s="83">
        <v>0</v>
      </c>
      <c r="I205" s="83">
        <v>0</v>
      </c>
      <c r="J205" s="83">
        <v>0</v>
      </c>
      <c r="K205" s="83">
        <v>0</v>
      </c>
      <c r="L205" s="83">
        <v>0</v>
      </c>
      <c r="M205" s="81">
        <v>0</v>
      </c>
      <c r="N205" s="81">
        <v>0</v>
      </c>
      <c r="O205" s="81">
        <v>0</v>
      </c>
      <c r="P205" s="33"/>
      <c r="Q205" s="33"/>
    </row>
    <row r="206" spans="1:17" ht="15" customHeight="1" x14ac:dyDescent="0.25">
      <c r="A206" s="211">
        <v>84</v>
      </c>
      <c r="B206" s="214" t="s">
        <v>80</v>
      </c>
      <c r="C206" s="189" t="s">
        <v>15</v>
      </c>
      <c r="D206" s="83">
        <v>403200</v>
      </c>
      <c r="E206" s="84">
        <v>393475</v>
      </c>
      <c r="F206" s="84">
        <v>393475</v>
      </c>
      <c r="G206" s="83">
        <v>393475</v>
      </c>
      <c r="H206" s="95">
        <v>393475</v>
      </c>
      <c r="I206" s="94">
        <v>393475</v>
      </c>
      <c r="J206" s="94">
        <v>393475</v>
      </c>
      <c r="K206" s="83">
        <v>391025</v>
      </c>
      <c r="L206" s="83">
        <v>391025</v>
      </c>
      <c r="M206" s="81">
        <v>391025</v>
      </c>
      <c r="N206" s="81">
        <v>393475</v>
      </c>
      <c r="O206" s="81">
        <v>393475</v>
      </c>
      <c r="P206" s="33"/>
      <c r="Q206" s="33"/>
    </row>
    <row r="207" spans="1:17" ht="15" customHeight="1" x14ac:dyDescent="0.25">
      <c r="A207" s="219"/>
      <c r="B207" s="224"/>
      <c r="C207" s="189" t="s">
        <v>16</v>
      </c>
      <c r="D207" s="83">
        <v>588750</v>
      </c>
      <c r="E207" s="84">
        <v>558750</v>
      </c>
      <c r="F207" s="84">
        <v>558750</v>
      </c>
      <c r="G207" s="83">
        <v>558750</v>
      </c>
      <c r="H207" s="95">
        <v>558750</v>
      </c>
      <c r="I207" s="94">
        <v>558750</v>
      </c>
      <c r="J207" s="94">
        <v>558750</v>
      </c>
      <c r="K207" s="83">
        <v>521250</v>
      </c>
      <c r="L207" s="83">
        <v>521250</v>
      </c>
      <c r="M207" s="81">
        <v>521250</v>
      </c>
      <c r="N207" s="81">
        <v>506250</v>
      </c>
      <c r="O207" s="81">
        <v>506250</v>
      </c>
      <c r="P207" s="33"/>
      <c r="Q207" s="33"/>
    </row>
    <row r="208" spans="1:17" ht="15" customHeight="1" x14ac:dyDescent="0.25">
      <c r="A208" s="212"/>
      <c r="B208" s="225"/>
      <c r="C208" s="189" t="s">
        <v>47</v>
      </c>
      <c r="D208" s="83">
        <v>0</v>
      </c>
      <c r="E208" s="83">
        <v>0</v>
      </c>
      <c r="F208" s="83">
        <v>0</v>
      </c>
      <c r="G208" s="83">
        <v>0</v>
      </c>
      <c r="H208" s="83">
        <v>0</v>
      </c>
      <c r="I208" s="83">
        <v>0</v>
      </c>
      <c r="J208" s="83">
        <v>0</v>
      </c>
      <c r="K208" s="83">
        <v>0</v>
      </c>
      <c r="L208" s="83">
        <v>0</v>
      </c>
      <c r="M208" s="81">
        <v>0</v>
      </c>
      <c r="N208" s="81">
        <v>0</v>
      </c>
      <c r="O208" s="81">
        <v>0</v>
      </c>
      <c r="P208" s="33"/>
      <c r="Q208" s="33"/>
    </row>
    <row r="209" spans="1:17" ht="15" customHeight="1" x14ac:dyDescent="0.25">
      <c r="A209" s="211">
        <v>85</v>
      </c>
      <c r="B209" s="214" t="s">
        <v>81</v>
      </c>
      <c r="C209" s="189" t="s">
        <v>15</v>
      </c>
      <c r="D209" s="83">
        <v>1450000</v>
      </c>
      <c r="E209" s="83">
        <v>1350000</v>
      </c>
      <c r="F209" s="83">
        <v>1350000</v>
      </c>
      <c r="G209" s="83">
        <v>1350000</v>
      </c>
      <c r="H209" s="83">
        <v>1350000</v>
      </c>
      <c r="I209" s="83">
        <v>1350000</v>
      </c>
      <c r="J209" s="83">
        <v>1350000</v>
      </c>
      <c r="K209" s="83">
        <v>1300000</v>
      </c>
      <c r="L209" s="83">
        <v>1350000</v>
      </c>
      <c r="M209" s="81">
        <v>1300000</v>
      </c>
      <c r="N209" s="81">
        <v>1300000</v>
      </c>
      <c r="O209" s="81">
        <v>1250000</v>
      </c>
      <c r="P209" s="33"/>
      <c r="Q209" s="33"/>
    </row>
    <row r="210" spans="1:17" ht="15" customHeight="1" x14ac:dyDescent="0.25">
      <c r="A210" s="219"/>
      <c r="B210" s="220"/>
      <c r="C210" s="189" t="s">
        <v>16</v>
      </c>
      <c r="D210" s="83">
        <v>500000</v>
      </c>
      <c r="E210" s="83">
        <v>470000</v>
      </c>
      <c r="F210" s="83">
        <v>470000</v>
      </c>
      <c r="G210" s="83">
        <v>470000</v>
      </c>
      <c r="H210" s="83">
        <v>470000</v>
      </c>
      <c r="I210" s="83">
        <v>470000</v>
      </c>
      <c r="J210" s="83">
        <v>470000</v>
      </c>
      <c r="K210" s="83">
        <v>470000</v>
      </c>
      <c r="L210" s="83">
        <v>460000</v>
      </c>
      <c r="M210" s="81">
        <v>450000</v>
      </c>
      <c r="N210" s="81">
        <v>450000</v>
      </c>
      <c r="O210" s="81">
        <v>450000</v>
      </c>
      <c r="P210" s="33"/>
      <c r="Q210" s="33"/>
    </row>
    <row r="211" spans="1:17" ht="15" customHeight="1" x14ac:dyDescent="0.25">
      <c r="A211" s="212"/>
      <c r="B211" s="215"/>
      <c r="C211" s="189" t="s">
        <v>47</v>
      </c>
      <c r="D211" s="83">
        <v>0</v>
      </c>
      <c r="E211" s="83">
        <v>0</v>
      </c>
      <c r="F211" s="83">
        <v>0</v>
      </c>
      <c r="G211" s="83">
        <v>0</v>
      </c>
      <c r="H211" s="83">
        <v>0</v>
      </c>
      <c r="I211" s="83">
        <v>0</v>
      </c>
      <c r="J211" s="83">
        <v>0</v>
      </c>
      <c r="K211" s="83">
        <v>0</v>
      </c>
      <c r="L211" s="83">
        <v>0</v>
      </c>
      <c r="M211" s="81">
        <v>0</v>
      </c>
      <c r="N211" s="81">
        <v>0</v>
      </c>
      <c r="O211" s="81">
        <v>0</v>
      </c>
      <c r="P211" s="33"/>
      <c r="Q211" s="33"/>
    </row>
    <row r="212" spans="1:17" ht="15" customHeight="1" x14ac:dyDescent="0.25">
      <c r="A212" s="211">
        <v>86</v>
      </c>
      <c r="B212" s="214" t="s">
        <v>82</v>
      </c>
      <c r="C212" s="189" t="s">
        <v>15</v>
      </c>
      <c r="D212" s="83">
        <v>0</v>
      </c>
      <c r="E212" s="83">
        <v>0</v>
      </c>
      <c r="F212" s="83">
        <v>0</v>
      </c>
      <c r="G212" s="83">
        <v>0</v>
      </c>
      <c r="H212" s="83">
        <v>0</v>
      </c>
      <c r="I212" s="83">
        <v>0</v>
      </c>
      <c r="J212" s="83">
        <v>0</v>
      </c>
      <c r="K212" s="83">
        <v>0</v>
      </c>
      <c r="L212" s="83">
        <v>0</v>
      </c>
      <c r="M212" s="81">
        <v>0</v>
      </c>
      <c r="N212" s="81">
        <v>0</v>
      </c>
      <c r="O212" s="81">
        <v>0</v>
      </c>
      <c r="P212" s="33"/>
      <c r="Q212" s="33"/>
    </row>
    <row r="213" spans="1:17" ht="15" customHeight="1" x14ac:dyDescent="0.25">
      <c r="A213" s="219"/>
      <c r="B213" s="220"/>
      <c r="C213" s="189" t="s">
        <v>16</v>
      </c>
      <c r="D213" s="83">
        <v>50000</v>
      </c>
      <c r="E213" s="83">
        <v>50000</v>
      </c>
      <c r="F213" s="83">
        <v>50000</v>
      </c>
      <c r="G213" s="83">
        <v>0</v>
      </c>
      <c r="H213" s="83">
        <v>0</v>
      </c>
      <c r="I213" s="83">
        <v>50000</v>
      </c>
      <c r="J213" s="83">
        <v>50000</v>
      </c>
      <c r="K213" s="83">
        <v>0</v>
      </c>
      <c r="L213" s="83">
        <v>0</v>
      </c>
      <c r="M213" s="81">
        <v>0</v>
      </c>
      <c r="N213" s="81">
        <v>0</v>
      </c>
      <c r="O213" s="81">
        <v>0</v>
      </c>
      <c r="P213" s="33"/>
      <c r="Q213" s="33"/>
    </row>
    <row r="214" spans="1:17" ht="15" customHeight="1" x14ac:dyDescent="0.25">
      <c r="A214" s="212"/>
      <c r="B214" s="215"/>
      <c r="C214" s="189" t="s">
        <v>47</v>
      </c>
      <c r="D214" s="83">
        <v>0</v>
      </c>
      <c r="E214" s="83">
        <v>0</v>
      </c>
      <c r="F214" s="83">
        <v>0</v>
      </c>
      <c r="G214" s="83">
        <v>0</v>
      </c>
      <c r="H214" s="83">
        <v>0</v>
      </c>
      <c r="I214" s="83">
        <v>0</v>
      </c>
      <c r="J214" s="83">
        <v>0</v>
      </c>
      <c r="K214" s="83">
        <v>0</v>
      </c>
      <c r="L214" s="83">
        <v>0</v>
      </c>
      <c r="M214" s="81">
        <v>0</v>
      </c>
      <c r="N214" s="81">
        <v>0</v>
      </c>
      <c r="O214" s="81">
        <v>0</v>
      </c>
      <c r="P214" s="33"/>
      <c r="Q214" s="33"/>
    </row>
    <row r="215" spans="1:17" ht="15" customHeight="1" x14ac:dyDescent="0.25">
      <c r="A215" s="211">
        <v>87</v>
      </c>
      <c r="B215" s="214" t="s">
        <v>83</v>
      </c>
      <c r="C215" s="189" t="s">
        <v>15</v>
      </c>
      <c r="D215" s="83">
        <v>147275</v>
      </c>
      <c r="E215" s="83">
        <v>147275</v>
      </c>
      <c r="F215" s="83">
        <v>147275</v>
      </c>
      <c r="G215" s="83">
        <v>157000</v>
      </c>
      <c r="H215" s="83">
        <v>157000</v>
      </c>
      <c r="I215" s="83">
        <v>157000</v>
      </c>
      <c r="J215" s="83">
        <v>157000</v>
      </c>
      <c r="K215" s="83">
        <v>147275</v>
      </c>
      <c r="L215" s="83">
        <v>147275</v>
      </c>
      <c r="M215" s="83">
        <v>147275</v>
      </c>
      <c r="N215" s="83">
        <v>147275</v>
      </c>
      <c r="O215" s="83">
        <v>147275</v>
      </c>
      <c r="P215" s="33"/>
      <c r="Q215" s="33"/>
    </row>
    <row r="216" spans="1:17" ht="15" customHeight="1" x14ac:dyDescent="0.25">
      <c r="A216" s="219"/>
      <c r="B216" s="220"/>
      <c r="C216" s="189" t="s">
        <v>16</v>
      </c>
      <c r="D216" s="83">
        <v>275000</v>
      </c>
      <c r="E216" s="83">
        <v>275000</v>
      </c>
      <c r="F216" s="83">
        <v>275000</v>
      </c>
      <c r="G216" s="83">
        <v>275000</v>
      </c>
      <c r="H216" s="83">
        <v>295000</v>
      </c>
      <c r="I216" s="83">
        <v>295000</v>
      </c>
      <c r="J216" s="83">
        <v>295000</v>
      </c>
      <c r="K216" s="83">
        <v>275000</v>
      </c>
      <c r="L216" s="83">
        <v>275000</v>
      </c>
      <c r="M216" s="83">
        <v>275000</v>
      </c>
      <c r="N216" s="83">
        <v>275000</v>
      </c>
      <c r="O216" s="83">
        <v>275000</v>
      </c>
      <c r="P216" s="33"/>
      <c r="Q216" s="33"/>
    </row>
    <row r="217" spans="1:17" ht="15" customHeight="1" x14ac:dyDescent="0.25">
      <c r="A217" s="212"/>
      <c r="B217" s="215"/>
      <c r="C217" s="189" t="s">
        <v>47</v>
      </c>
      <c r="D217" s="83">
        <v>0</v>
      </c>
      <c r="E217" s="83">
        <v>0</v>
      </c>
      <c r="F217" s="83">
        <v>0</v>
      </c>
      <c r="G217" s="83">
        <v>0</v>
      </c>
      <c r="H217" s="83">
        <v>0</v>
      </c>
      <c r="I217" s="83">
        <v>0</v>
      </c>
      <c r="J217" s="83">
        <v>0</v>
      </c>
      <c r="K217" s="83">
        <v>0</v>
      </c>
      <c r="L217" s="83">
        <v>0</v>
      </c>
      <c r="M217" s="81">
        <v>0</v>
      </c>
      <c r="N217" s="81">
        <v>0</v>
      </c>
      <c r="O217" s="81">
        <v>0</v>
      </c>
      <c r="P217" s="33"/>
      <c r="Q217" s="33"/>
    </row>
    <row r="218" spans="1:17" ht="15" customHeight="1" x14ac:dyDescent="0.25">
      <c r="A218" s="211">
        <v>88</v>
      </c>
      <c r="B218" s="214" t="s">
        <v>84</v>
      </c>
      <c r="C218" s="189" t="s">
        <v>15</v>
      </c>
      <c r="D218" s="83">
        <v>127200</v>
      </c>
      <c r="E218" s="83">
        <v>127200</v>
      </c>
      <c r="F218" s="83">
        <v>127200</v>
      </c>
      <c r="G218" s="83">
        <v>127200</v>
      </c>
      <c r="H218" s="83">
        <v>127200</v>
      </c>
      <c r="I218" s="83">
        <v>127200</v>
      </c>
      <c r="J218" s="83">
        <v>127200</v>
      </c>
      <c r="K218" s="83">
        <v>127200</v>
      </c>
      <c r="L218" s="83">
        <v>127200</v>
      </c>
      <c r="M218" s="83">
        <v>127200</v>
      </c>
      <c r="N218" s="83">
        <v>127200</v>
      </c>
      <c r="O218" s="83">
        <v>127200</v>
      </c>
      <c r="P218" s="33"/>
      <c r="Q218" s="33"/>
    </row>
    <row r="219" spans="1:17" ht="15" customHeight="1" x14ac:dyDescent="0.25">
      <c r="A219" s="219"/>
      <c r="B219" s="220"/>
      <c r="C219" s="189" t="s">
        <v>16</v>
      </c>
      <c r="D219" s="83">
        <v>250000</v>
      </c>
      <c r="E219" s="83">
        <v>250000</v>
      </c>
      <c r="F219" s="83">
        <v>250000</v>
      </c>
      <c r="G219" s="83">
        <v>250000</v>
      </c>
      <c r="H219" s="83">
        <v>250000</v>
      </c>
      <c r="I219" s="83">
        <v>250000</v>
      </c>
      <c r="J219" s="83">
        <v>250000</v>
      </c>
      <c r="K219" s="83">
        <v>250000</v>
      </c>
      <c r="L219" s="83">
        <v>250000</v>
      </c>
      <c r="M219" s="83">
        <v>250000</v>
      </c>
      <c r="N219" s="83">
        <v>250000</v>
      </c>
      <c r="O219" s="83">
        <v>250000</v>
      </c>
      <c r="P219" s="33"/>
      <c r="Q219" s="33"/>
    </row>
    <row r="220" spans="1:17" ht="15" customHeight="1" x14ac:dyDescent="0.25">
      <c r="A220" s="212"/>
      <c r="B220" s="215"/>
      <c r="C220" s="189" t="s">
        <v>47</v>
      </c>
      <c r="D220" s="83">
        <v>0</v>
      </c>
      <c r="E220" s="83">
        <v>0</v>
      </c>
      <c r="F220" s="83">
        <v>0</v>
      </c>
      <c r="G220" s="83">
        <v>0</v>
      </c>
      <c r="H220" s="83">
        <v>0</v>
      </c>
      <c r="I220" s="83">
        <v>0</v>
      </c>
      <c r="J220" s="83">
        <v>0</v>
      </c>
      <c r="K220" s="83">
        <v>0</v>
      </c>
      <c r="L220" s="83">
        <v>0</v>
      </c>
      <c r="M220" s="81">
        <v>0</v>
      </c>
      <c r="N220" s="81">
        <v>0</v>
      </c>
      <c r="O220" s="81">
        <v>0</v>
      </c>
      <c r="P220" s="33"/>
      <c r="Q220" s="33"/>
    </row>
    <row r="221" spans="1:17" ht="15" customHeight="1" x14ac:dyDescent="0.25">
      <c r="A221" s="211">
        <v>89</v>
      </c>
      <c r="B221" s="214" t="s">
        <v>85</v>
      </c>
      <c r="C221" s="189" t="s">
        <v>15</v>
      </c>
      <c r="D221" s="83">
        <v>692000</v>
      </c>
      <c r="E221" s="83">
        <v>692000</v>
      </c>
      <c r="F221" s="83">
        <v>692000</v>
      </c>
      <c r="G221" s="83">
        <v>692000</v>
      </c>
      <c r="H221" s="83">
        <v>692000</v>
      </c>
      <c r="I221" s="83">
        <v>692000</v>
      </c>
      <c r="J221" s="83">
        <v>702000</v>
      </c>
      <c r="K221" s="83">
        <v>727000</v>
      </c>
      <c r="L221" s="83">
        <v>727000</v>
      </c>
      <c r="M221" s="83">
        <v>727000</v>
      </c>
      <c r="N221" s="83">
        <v>727000</v>
      </c>
      <c r="O221" s="83">
        <v>727000</v>
      </c>
      <c r="P221" s="33"/>
      <c r="Q221" s="33"/>
    </row>
    <row r="222" spans="1:17" ht="15" customHeight="1" x14ac:dyDescent="0.25">
      <c r="A222" s="219"/>
      <c r="B222" s="220"/>
      <c r="C222" s="189" t="s">
        <v>16</v>
      </c>
      <c r="D222" s="83">
        <v>165000</v>
      </c>
      <c r="E222" s="83">
        <v>165000</v>
      </c>
      <c r="F222" s="83">
        <v>165000</v>
      </c>
      <c r="G222" s="83">
        <v>165000</v>
      </c>
      <c r="H222" s="83">
        <v>165000</v>
      </c>
      <c r="I222" s="83">
        <v>165000</v>
      </c>
      <c r="J222" s="83">
        <v>165000</v>
      </c>
      <c r="K222" s="83">
        <v>165000</v>
      </c>
      <c r="L222" s="83">
        <v>165000</v>
      </c>
      <c r="M222" s="83">
        <v>165000</v>
      </c>
      <c r="N222" s="83">
        <v>165000</v>
      </c>
      <c r="O222" s="83">
        <v>165000</v>
      </c>
      <c r="P222" s="33"/>
      <c r="Q222" s="33"/>
    </row>
    <row r="223" spans="1:17" ht="15" customHeight="1" x14ac:dyDescent="0.25">
      <c r="A223" s="212"/>
      <c r="B223" s="215"/>
      <c r="C223" s="189" t="s">
        <v>47</v>
      </c>
      <c r="D223" s="83">
        <v>10000</v>
      </c>
      <c r="E223" s="83">
        <v>10000</v>
      </c>
      <c r="F223" s="83">
        <v>10000</v>
      </c>
      <c r="G223" s="83">
        <v>10000</v>
      </c>
      <c r="H223" s="83">
        <v>10000</v>
      </c>
      <c r="I223" s="83">
        <v>10000</v>
      </c>
      <c r="J223" s="83">
        <v>0</v>
      </c>
      <c r="K223" s="83">
        <v>0</v>
      </c>
      <c r="L223" s="83">
        <v>0</v>
      </c>
      <c r="M223" s="81">
        <v>0</v>
      </c>
      <c r="N223" s="81">
        <v>0</v>
      </c>
      <c r="O223" s="81">
        <v>0</v>
      </c>
      <c r="P223" s="33"/>
      <c r="Q223" s="33"/>
    </row>
    <row r="224" spans="1:17" ht="15" customHeight="1" x14ac:dyDescent="0.25">
      <c r="A224" s="211">
        <v>90</v>
      </c>
      <c r="B224" s="214" t="s">
        <v>86</v>
      </c>
      <c r="C224" s="189" t="s">
        <v>15</v>
      </c>
      <c r="D224" s="83">
        <v>676668</v>
      </c>
      <c r="E224" s="83">
        <v>676668</v>
      </c>
      <c r="F224" s="83">
        <v>680490</v>
      </c>
      <c r="G224" s="83">
        <v>683515</v>
      </c>
      <c r="H224" s="83">
        <v>706990</v>
      </c>
      <c r="I224" s="83">
        <v>706990</v>
      </c>
      <c r="J224" s="83">
        <v>706990</v>
      </c>
      <c r="K224" s="83">
        <v>710380</v>
      </c>
      <c r="L224" s="83">
        <v>710380</v>
      </c>
      <c r="M224" s="81">
        <v>711355</v>
      </c>
      <c r="N224" s="81">
        <v>711355</v>
      </c>
      <c r="O224" s="81">
        <v>608060</v>
      </c>
      <c r="P224" s="33"/>
      <c r="Q224" s="33"/>
    </row>
    <row r="225" spans="1:17" ht="15" customHeight="1" x14ac:dyDescent="0.25">
      <c r="A225" s="219"/>
      <c r="B225" s="220"/>
      <c r="C225" s="189" t="s">
        <v>16</v>
      </c>
      <c r="D225" s="83">
        <v>110000</v>
      </c>
      <c r="E225" s="83">
        <v>110000</v>
      </c>
      <c r="F225" s="83">
        <v>110000</v>
      </c>
      <c r="G225" s="83">
        <v>110000</v>
      </c>
      <c r="H225" s="83">
        <v>110000</v>
      </c>
      <c r="I225" s="83">
        <v>110000</v>
      </c>
      <c r="J225" s="83">
        <v>110000</v>
      </c>
      <c r="K225" s="83">
        <v>110000</v>
      </c>
      <c r="L225" s="83">
        <v>110000</v>
      </c>
      <c r="M225" s="81">
        <v>110000</v>
      </c>
      <c r="N225" s="81">
        <v>110000</v>
      </c>
      <c r="O225" s="81">
        <v>100000</v>
      </c>
      <c r="P225" s="33"/>
      <c r="Q225" s="33"/>
    </row>
    <row r="226" spans="1:17" ht="15" customHeight="1" x14ac:dyDescent="0.25">
      <c r="A226" s="212"/>
      <c r="B226" s="215"/>
      <c r="C226" s="189" t="s">
        <v>47</v>
      </c>
      <c r="D226" s="83">
        <v>0</v>
      </c>
      <c r="E226" s="83">
        <v>0</v>
      </c>
      <c r="F226" s="83">
        <v>0</v>
      </c>
      <c r="G226" s="83">
        <v>0</v>
      </c>
      <c r="H226" s="83">
        <v>0</v>
      </c>
      <c r="I226" s="83">
        <v>0</v>
      </c>
      <c r="J226" s="83">
        <v>0</v>
      </c>
      <c r="K226" s="83">
        <v>0</v>
      </c>
      <c r="L226" s="83">
        <v>0</v>
      </c>
      <c r="M226" s="81">
        <v>0</v>
      </c>
      <c r="N226" s="81">
        <v>0</v>
      </c>
      <c r="O226" s="81">
        <v>0</v>
      </c>
      <c r="P226" s="33"/>
      <c r="Q226" s="33"/>
    </row>
    <row r="227" spans="1:17" ht="15" customHeight="1" x14ac:dyDescent="0.25">
      <c r="A227" s="211">
        <v>91</v>
      </c>
      <c r="B227" s="214" t="s">
        <v>87</v>
      </c>
      <c r="C227" s="189" t="s">
        <v>15</v>
      </c>
      <c r="D227" s="83">
        <v>71600</v>
      </c>
      <c r="E227" s="83">
        <v>71600</v>
      </c>
      <c r="F227" s="83">
        <v>61875</v>
      </c>
      <c r="G227" s="83">
        <v>61875</v>
      </c>
      <c r="H227" s="83">
        <v>61875</v>
      </c>
      <c r="I227" s="83">
        <v>61875</v>
      </c>
      <c r="J227" s="83">
        <v>61875</v>
      </c>
      <c r="K227" s="83">
        <v>61875</v>
      </c>
      <c r="L227" s="83">
        <v>61875</v>
      </c>
      <c r="M227" s="83">
        <v>61875</v>
      </c>
      <c r="N227" s="83">
        <v>61875</v>
      </c>
      <c r="O227" s="83">
        <v>61875</v>
      </c>
      <c r="P227" s="33"/>
      <c r="Q227" s="33"/>
    </row>
    <row r="228" spans="1:17" ht="15" customHeight="1" x14ac:dyDescent="0.25">
      <c r="A228" s="219"/>
      <c r="B228" s="220"/>
      <c r="C228" s="189" t="s">
        <v>16</v>
      </c>
      <c r="D228" s="83">
        <v>150000</v>
      </c>
      <c r="E228" s="83">
        <v>150000</v>
      </c>
      <c r="F228" s="83">
        <v>130000</v>
      </c>
      <c r="G228" s="83">
        <v>130000</v>
      </c>
      <c r="H228" s="83">
        <v>130000</v>
      </c>
      <c r="I228" s="83">
        <v>130000</v>
      </c>
      <c r="J228" s="83">
        <v>130000</v>
      </c>
      <c r="K228" s="83">
        <v>130000</v>
      </c>
      <c r="L228" s="83">
        <v>110000</v>
      </c>
      <c r="M228" s="83">
        <v>130000</v>
      </c>
      <c r="N228" s="83">
        <v>130000</v>
      </c>
      <c r="O228" s="83">
        <v>130000</v>
      </c>
      <c r="P228" s="33"/>
      <c r="Q228" s="33"/>
    </row>
    <row r="229" spans="1:17" ht="15" customHeight="1" x14ac:dyDescent="0.25">
      <c r="A229" s="212"/>
      <c r="B229" s="215"/>
      <c r="C229" s="189" t="s">
        <v>47</v>
      </c>
      <c r="D229" s="83">
        <v>0</v>
      </c>
      <c r="E229" s="83">
        <v>0</v>
      </c>
      <c r="F229" s="83">
        <v>0</v>
      </c>
      <c r="G229" s="83">
        <v>0</v>
      </c>
      <c r="H229" s="83">
        <v>0</v>
      </c>
      <c r="I229" s="83">
        <v>0</v>
      </c>
      <c r="J229" s="83">
        <v>0</v>
      </c>
      <c r="K229" s="83">
        <v>0</v>
      </c>
      <c r="L229" s="83">
        <v>0</v>
      </c>
      <c r="M229" s="81">
        <v>0</v>
      </c>
      <c r="N229" s="81">
        <v>0</v>
      </c>
      <c r="O229" s="81">
        <v>0</v>
      </c>
      <c r="P229" s="33"/>
      <c r="Q229" s="33"/>
    </row>
    <row r="230" spans="1:17" ht="15" customHeight="1" x14ac:dyDescent="0.25">
      <c r="A230" s="211">
        <v>92</v>
      </c>
      <c r="B230" s="214" t="s">
        <v>88</v>
      </c>
      <c r="C230" s="189" t="s">
        <v>15</v>
      </c>
      <c r="D230" s="83">
        <v>179025</v>
      </c>
      <c r="E230" s="83">
        <v>170850</v>
      </c>
      <c r="F230" s="83">
        <v>170850</v>
      </c>
      <c r="G230" s="83">
        <v>170850</v>
      </c>
      <c r="H230" s="83">
        <v>170850</v>
      </c>
      <c r="I230" s="83">
        <v>170850</v>
      </c>
      <c r="J230" s="83">
        <v>170850</v>
      </c>
      <c r="K230" s="83">
        <v>170850</v>
      </c>
      <c r="L230" s="83">
        <v>170850</v>
      </c>
      <c r="M230" s="81">
        <v>145800</v>
      </c>
      <c r="N230" s="81">
        <v>161125</v>
      </c>
      <c r="O230" s="81">
        <v>161125</v>
      </c>
      <c r="P230" s="33"/>
      <c r="Q230" s="33"/>
    </row>
    <row r="231" spans="1:17" ht="15" customHeight="1" x14ac:dyDescent="0.25">
      <c r="A231" s="219"/>
      <c r="B231" s="220"/>
      <c r="C231" s="189" t="s">
        <v>16</v>
      </c>
      <c r="D231" s="83">
        <v>350000</v>
      </c>
      <c r="E231" s="83">
        <v>335000</v>
      </c>
      <c r="F231" s="83">
        <v>335000</v>
      </c>
      <c r="G231" s="83">
        <v>335000</v>
      </c>
      <c r="H231" s="83">
        <v>335000</v>
      </c>
      <c r="I231" s="83">
        <v>335000</v>
      </c>
      <c r="J231" s="83">
        <v>335000</v>
      </c>
      <c r="K231" s="83">
        <v>335000</v>
      </c>
      <c r="L231" s="83">
        <v>335000</v>
      </c>
      <c r="M231" s="81">
        <v>300000</v>
      </c>
      <c r="N231" s="81">
        <v>315000</v>
      </c>
      <c r="O231" s="81">
        <v>315000</v>
      </c>
      <c r="P231" s="33"/>
      <c r="Q231" s="33"/>
    </row>
    <row r="232" spans="1:17" ht="15" customHeight="1" x14ac:dyDescent="0.25">
      <c r="A232" s="212"/>
      <c r="B232" s="215"/>
      <c r="C232" s="189" t="s">
        <v>47</v>
      </c>
      <c r="D232" s="83">
        <v>0</v>
      </c>
      <c r="E232" s="83">
        <v>0</v>
      </c>
      <c r="F232" s="83">
        <v>0</v>
      </c>
      <c r="G232" s="83">
        <v>0</v>
      </c>
      <c r="H232" s="83">
        <v>0</v>
      </c>
      <c r="I232" s="83">
        <v>0</v>
      </c>
      <c r="J232" s="83">
        <v>0</v>
      </c>
      <c r="K232" s="83">
        <v>0</v>
      </c>
      <c r="L232" s="83">
        <v>0</v>
      </c>
      <c r="M232" s="81">
        <v>0</v>
      </c>
      <c r="N232" s="81">
        <v>0</v>
      </c>
      <c r="O232" s="81">
        <v>0</v>
      </c>
      <c r="P232" s="33"/>
      <c r="Q232" s="33"/>
    </row>
    <row r="233" spans="1:17" ht="15" customHeight="1" x14ac:dyDescent="0.25">
      <c r="A233" s="211">
        <v>93</v>
      </c>
      <c r="B233" s="214" t="s">
        <v>89</v>
      </c>
      <c r="C233" s="189" t="s">
        <v>15</v>
      </c>
      <c r="D233" s="83">
        <v>364500</v>
      </c>
      <c r="E233" s="83">
        <v>373000</v>
      </c>
      <c r="F233" s="83">
        <v>380500</v>
      </c>
      <c r="G233" s="83">
        <v>380500</v>
      </c>
      <c r="H233" s="83">
        <v>380500</v>
      </c>
      <c r="I233" s="83">
        <v>389000</v>
      </c>
      <c r="J233" s="83">
        <v>399000</v>
      </c>
      <c r="K233" s="83">
        <v>399000</v>
      </c>
      <c r="L233" s="83">
        <v>389000</v>
      </c>
      <c r="M233" s="81">
        <v>379000</v>
      </c>
      <c r="N233" s="81">
        <v>379000</v>
      </c>
      <c r="O233" s="81">
        <v>379000</v>
      </c>
      <c r="P233" s="33"/>
      <c r="Q233" s="33"/>
    </row>
    <row r="234" spans="1:17" ht="15" customHeight="1" x14ac:dyDescent="0.25">
      <c r="A234" s="219"/>
      <c r="B234" s="220"/>
      <c r="C234" s="189" t="s">
        <v>16</v>
      </c>
      <c r="D234" s="83">
        <v>205000</v>
      </c>
      <c r="E234" s="83">
        <v>220000</v>
      </c>
      <c r="F234" s="83">
        <v>230000</v>
      </c>
      <c r="G234" s="83">
        <v>230000</v>
      </c>
      <c r="H234" s="83">
        <v>230000</v>
      </c>
      <c r="I234" s="83">
        <v>245000</v>
      </c>
      <c r="J234" s="83">
        <v>265000</v>
      </c>
      <c r="K234" s="83">
        <v>265000</v>
      </c>
      <c r="L234" s="83">
        <v>265000</v>
      </c>
      <c r="M234" s="81">
        <v>245000</v>
      </c>
      <c r="N234" s="81">
        <v>245000</v>
      </c>
      <c r="O234" s="81">
        <v>245000</v>
      </c>
      <c r="P234" s="33"/>
      <c r="Q234" s="33"/>
    </row>
    <row r="235" spans="1:17" ht="15" customHeight="1" x14ac:dyDescent="0.25">
      <c r="A235" s="212"/>
      <c r="B235" s="215"/>
      <c r="C235" s="189" t="s">
        <v>47</v>
      </c>
      <c r="D235" s="83">
        <v>0</v>
      </c>
      <c r="E235" s="83">
        <v>0</v>
      </c>
      <c r="F235" s="83">
        <v>0</v>
      </c>
      <c r="G235" s="83">
        <v>0</v>
      </c>
      <c r="H235" s="83">
        <v>0</v>
      </c>
      <c r="I235" s="83">
        <v>0</v>
      </c>
      <c r="J235" s="83">
        <v>0</v>
      </c>
      <c r="K235" s="83">
        <v>0</v>
      </c>
      <c r="L235" s="83">
        <v>0</v>
      </c>
      <c r="M235" s="81">
        <v>0</v>
      </c>
      <c r="N235" s="81">
        <v>0</v>
      </c>
      <c r="O235" s="81">
        <v>0</v>
      </c>
      <c r="P235" s="33"/>
      <c r="Q235" s="33"/>
    </row>
    <row r="236" spans="1:17" ht="15" customHeight="1" x14ac:dyDescent="0.25">
      <c r="A236" s="211">
        <v>94</v>
      </c>
      <c r="B236" s="214" t="s">
        <v>90</v>
      </c>
      <c r="C236" s="189" t="s">
        <v>15</v>
      </c>
      <c r="D236" s="83">
        <v>171300</v>
      </c>
      <c r="E236" s="83">
        <v>181025</v>
      </c>
      <c r="F236" s="83">
        <v>171300</v>
      </c>
      <c r="G236" s="83">
        <v>161500</v>
      </c>
      <c r="H236" s="83">
        <v>161500</v>
      </c>
      <c r="I236" s="83">
        <v>161500</v>
      </c>
      <c r="J236" s="83">
        <v>161500</v>
      </c>
      <c r="K236" s="83">
        <v>161500</v>
      </c>
      <c r="L236" s="83">
        <v>161500</v>
      </c>
      <c r="M236" s="83">
        <v>161500</v>
      </c>
      <c r="N236" s="83">
        <v>161500</v>
      </c>
      <c r="O236" s="83">
        <v>161500</v>
      </c>
      <c r="P236" s="33"/>
      <c r="Q236" s="33"/>
    </row>
    <row r="237" spans="1:17" ht="15" customHeight="1" x14ac:dyDescent="0.25">
      <c r="A237" s="219"/>
      <c r="B237" s="220"/>
      <c r="C237" s="189" t="s">
        <v>16</v>
      </c>
      <c r="D237" s="83">
        <v>330000</v>
      </c>
      <c r="E237" s="83">
        <v>345000</v>
      </c>
      <c r="F237" s="83">
        <v>330000</v>
      </c>
      <c r="G237" s="83">
        <v>310000</v>
      </c>
      <c r="H237" s="83">
        <v>310000</v>
      </c>
      <c r="I237" s="83">
        <v>310000</v>
      </c>
      <c r="J237" s="83">
        <v>310000</v>
      </c>
      <c r="K237" s="83">
        <v>290000</v>
      </c>
      <c r="L237" s="83">
        <v>290000</v>
      </c>
      <c r="M237" s="83">
        <v>310000</v>
      </c>
      <c r="N237" s="83">
        <v>310000</v>
      </c>
      <c r="O237" s="83">
        <v>310000</v>
      </c>
      <c r="P237" s="33"/>
      <c r="Q237" s="33"/>
    </row>
    <row r="238" spans="1:17" ht="15" customHeight="1" x14ac:dyDescent="0.25">
      <c r="A238" s="212"/>
      <c r="B238" s="215"/>
      <c r="C238" s="189" t="s">
        <v>47</v>
      </c>
      <c r="D238" s="83">
        <v>0</v>
      </c>
      <c r="E238" s="83">
        <v>0</v>
      </c>
      <c r="F238" s="83">
        <v>0</v>
      </c>
      <c r="G238" s="83">
        <v>0</v>
      </c>
      <c r="H238" s="83">
        <v>0</v>
      </c>
      <c r="I238" s="83">
        <v>0</v>
      </c>
      <c r="J238" s="83">
        <v>0</v>
      </c>
      <c r="K238" s="83">
        <v>0</v>
      </c>
      <c r="L238" s="83">
        <v>0</v>
      </c>
      <c r="M238" s="81">
        <v>0</v>
      </c>
      <c r="N238" s="81">
        <v>0</v>
      </c>
      <c r="O238" s="81">
        <v>0</v>
      </c>
      <c r="P238" s="33"/>
      <c r="Q238" s="33"/>
    </row>
    <row r="239" spans="1:17" ht="15" customHeight="1" x14ac:dyDescent="0.25">
      <c r="A239" s="211">
        <v>95</v>
      </c>
      <c r="B239" s="214" t="s">
        <v>91</v>
      </c>
      <c r="C239" s="189" t="s">
        <v>15</v>
      </c>
      <c r="D239" s="83">
        <v>700000</v>
      </c>
      <c r="E239" s="83">
        <v>700000</v>
      </c>
      <c r="F239" s="83">
        <v>700000</v>
      </c>
      <c r="G239" s="83">
        <v>700000</v>
      </c>
      <c r="H239" s="83">
        <v>700000</v>
      </c>
      <c r="I239" s="83">
        <v>700000</v>
      </c>
      <c r="J239" s="83">
        <v>700000</v>
      </c>
      <c r="K239" s="83">
        <v>700000</v>
      </c>
      <c r="L239" s="83">
        <v>645000</v>
      </c>
      <c r="M239" s="81">
        <v>670000</v>
      </c>
      <c r="N239" s="81">
        <v>670000</v>
      </c>
      <c r="O239" s="81">
        <v>670000</v>
      </c>
      <c r="P239" s="33"/>
      <c r="Q239" s="33"/>
    </row>
    <row r="240" spans="1:17" ht="15" customHeight="1" x14ac:dyDescent="0.25">
      <c r="A240" s="219"/>
      <c r="B240" s="220"/>
      <c r="C240" s="189" t="s">
        <v>16</v>
      </c>
      <c r="D240" s="83">
        <v>270000</v>
      </c>
      <c r="E240" s="83">
        <v>275000</v>
      </c>
      <c r="F240" s="83">
        <v>275000</v>
      </c>
      <c r="G240" s="83">
        <v>275000</v>
      </c>
      <c r="H240" s="83">
        <v>275000</v>
      </c>
      <c r="I240" s="83">
        <v>275000</v>
      </c>
      <c r="J240" s="83">
        <v>275000</v>
      </c>
      <c r="K240" s="83">
        <v>275000</v>
      </c>
      <c r="L240" s="83">
        <v>269725</v>
      </c>
      <c r="M240" s="81">
        <v>279725</v>
      </c>
      <c r="N240" s="81">
        <v>255000</v>
      </c>
      <c r="O240" s="81">
        <v>255000</v>
      </c>
      <c r="P240" s="33"/>
      <c r="Q240" s="33"/>
    </row>
    <row r="241" spans="1:17" ht="15" customHeight="1" x14ac:dyDescent="0.25">
      <c r="A241" s="212"/>
      <c r="B241" s="215"/>
      <c r="C241" s="189" t="s">
        <v>47</v>
      </c>
      <c r="D241" s="83">
        <v>0</v>
      </c>
      <c r="E241" s="83">
        <v>0</v>
      </c>
      <c r="F241" s="83">
        <v>0</v>
      </c>
      <c r="G241" s="83">
        <v>0</v>
      </c>
      <c r="H241" s="83">
        <v>0</v>
      </c>
      <c r="I241" s="83">
        <v>0</v>
      </c>
      <c r="J241" s="83">
        <v>0</v>
      </c>
      <c r="K241" s="83">
        <v>0</v>
      </c>
      <c r="L241" s="83">
        <v>0</v>
      </c>
      <c r="M241" s="81">
        <v>0</v>
      </c>
      <c r="N241" s="81">
        <v>0</v>
      </c>
      <c r="O241" s="81">
        <v>0</v>
      </c>
      <c r="P241" s="33"/>
      <c r="Q241" s="33"/>
    </row>
    <row r="242" spans="1:17" ht="15" customHeight="1" x14ac:dyDescent="0.25">
      <c r="A242" s="211">
        <v>96</v>
      </c>
      <c r="B242" s="214" t="s">
        <v>92</v>
      </c>
      <c r="C242" s="189" t="s">
        <v>15</v>
      </c>
      <c r="D242" s="83">
        <v>47500</v>
      </c>
      <c r="E242" s="83">
        <v>47500</v>
      </c>
      <c r="F242" s="83">
        <v>47500</v>
      </c>
      <c r="G242" s="83">
        <v>47500</v>
      </c>
      <c r="H242" s="83">
        <v>47500</v>
      </c>
      <c r="I242" s="83">
        <v>47500</v>
      </c>
      <c r="J242" s="83">
        <v>47500</v>
      </c>
      <c r="K242" s="83">
        <v>47500</v>
      </c>
      <c r="L242" s="83">
        <v>47500</v>
      </c>
      <c r="M242" s="83">
        <v>47500</v>
      </c>
      <c r="N242" s="83">
        <v>47500</v>
      </c>
      <c r="O242" s="83">
        <v>47500</v>
      </c>
      <c r="P242" s="33"/>
      <c r="Q242" s="33"/>
    </row>
    <row r="243" spans="1:17" ht="15" customHeight="1" x14ac:dyDescent="0.25">
      <c r="A243" s="219"/>
      <c r="B243" s="220"/>
      <c r="C243" s="189" t="s">
        <v>16</v>
      </c>
      <c r="D243" s="83">
        <v>85000</v>
      </c>
      <c r="E243" s="83">
        <v>85000</v>
      </c>
      <c r="F243" s="83">
        <v>100000</v>
      </c>
      <c r="G243" s="83">
        <v>85000</v>
      </c>
      <c r="H243" s="83">
        <v>85000</v>
      </c>
      <c r="I243" s="83">
        <v>85000</v>
      </c>
      <c r="J243" s="83">
        <v>85000</v>
      </c>
      <c r="K243" s="83">
        <v>85000</v>
      </c>
      <c r="L243" s="83">
        <v>85000</v>
      </c>
      <c r="M243" s="83">
        <v>85000</v>
      </c>
      <c r="N243" s="83">
        <v>85000</v>
      </c>
      <c r="O243" s="83">
        <v>85000</v>
      </c>
      <c r="P243" s="33"/>
      <c r="Q243" s="33"/>
    </row>
    <row r="244" spans="1:17" ht="15" customHeight="1" x14ac:dyDescent="0.25">
      <c r="A244" s="212"/>
      <c r="B244" s="215"/>
      <c r="C244" s="189" t="s">
        <v>47</v>
      </c>
      <c r="D244" s="83">
        <v>0</v>
      </c>
      <c r="E244" s="83">
        <v>0</v>
      </c>
      <c r="F244" s="83">
        <v>0</v>
      </c>
      <c r="G244" s="83">
        <v>0</v>
      </c>
      <c r="H244" s="83">
        <v>0</v>
      </c>
      <c r="I244" s="83">
        <v>0</v>
      </c>
      <c r="J244" s="83">
        <v>0</v>
      </c>
      <c r="K244" s="83">
        <v>0</v>
      </c>
      <c r="L244" s="83">
        <v>0</v>
      </c>
      <c r="M244" s="81">
        <v>0</v>
      </c>
      <c r="N244" s="81">
        <v>0</v>
      </c>
      <c r="O244" s="81">
        <v>0</v>
      </c>
      <c r="P244" s="33"/>
      <c r="Q244" s="33"/>
    </row>
    <row r="245" spans="1:17" ht="15" customHeight="1" x14ac:dyDescent="0.25">
      <c r="A245" s="211">
        <v>97</v>
      </c>
      <c r="B245" s="214" t="s">
        <v>93</v>
      </c>
      <c r="C245" s="189" t="s">
        <v>15</v>
      </c>
      <c r="D245" s="83">
        <v>0</v>
      </c>
      <c r="E245" s="83">
        <v>0</v>
      </c>
      <c r="F245" s="83">
        <v>0</v>
      </c>
      <c r="G245" s="83">
        <v>0</v>
      </c>
      <c r="H245" s="83">
        <v>0</v>
      </c>
      <c r="I245" s="83">
        <v>0</v>
      </c>
      <c r="J245" s="83">
        <v>0</v>
      </c>
      <c r="K245" s="83">
        <v>0</v>
      </c>
      <c r="L245" s="83">
        <v>0</v>
      </c>
      <c r="M245" s="81">
        <v>0</v>
      </c>
      <c r="N245" s="81">
        <v>0</v>
      </c>
      <c r="O245" s="81">
        <v>0</v>
      </c>
      <c r="P245" s="33"/>
      <c r="Q245" s="33"/>
    </row>
    <row r="246" spans="1:17" ht="15" customHeight="1" x14ac:dyDescent="0.25">
      <c r="A246" s="219"/>
      <c r="B246" s="220"/>
      <c r="C246" s="189" t="s">
        <v>16</v>
      </c>
      <c r="D246" s="83">
        <v>145000</v>
      </c>
      <c r="E246" s="83">
        <v>145000</v>
      </c>
      <c r="F246" s="83">
        <v>145000</v>
      </c>
      <c r="G246" s="83">
        <v>145000</v>
      </c>
      <c r="H246" s="83">
        <v>145000</v>
      </c>
      <c r="I246" s="83">
        <v>145000</v>
      </c>
      <c r="J246" s="83">
        <v>145000</v>
      </c>
      <c r="K246" s="83">
        <v>130000</v>
      </c>
      <c r="L246" s="83">
        <v>110000</v>
      </c>
      <c r="M246" s="81">
        <v>145000</v>
      </c>
      <c r="N246" s="81">
        <v>135000</v>
      </c>
      <c r="O246" s="81">
        <v>135000</v>
      </c>
      <c r="P246" s="33"/>
      <c r="Q246" s="33"/>
    </row>
    <row r="247" spans="1:17" ht="15" customHeight="1" x14ac:dyDescent="0.25">
      <c r="A247" s="212"/>
      <c r="B247" s="215"/>
      <c r="C247" s="189" t="s">
        <v>47</v>
      </c>
      <c r="D247" s="83">
        <v>0</v>
      </c>
      <c r="E247" s="83">
        <v>0</v>
      </c>
      <c r="F247" s="83">
        <v>0</v>
      </c>
      <c r="G247" s="83">
        <v>0</v>
      </c>
      <c r="H247" s="83">
        <v>0</v>
      </c>
      <c r="I247" s="83">
        <v>0</v>
      </c>
      <c r="J247" s="83">
        <v>0</v>
      </c>
      <c r="K247" s="83">
        <v>0</v>
      </c>
      <c r="L247" s="83">
        <v>0</v>
      </c>
      <c r="M247" s="81">
        <v>0</v>
      </c>
      <c r="N247" s="81">
        <v>0</v>
      </c>
      <c r="O247" s="81">
        <v>0</v>
      </c>
      <c r="P247" s="33"/>
      <c r="Q247" s="33"/>
    </row>
    <row r="248" spans="1:17" ht="15" customHeight="1" x14ac:dyDescent="0.25">
      <c r="A248" s="211">
        <v>98</v>
      </c>
      <c r="B248" s="214" t="s">
        <v>94</v>
      </c>
      <c r="C248" s="189" t="s">
        <v>15</v>
      </c>
      <c r="D248" s="83">
        <v>132450</v>
      </c>
      <c r="E248" s="83">
        <v>132450</v>
      </c>
      <c r="F248" s="83">
        <v>132450</v>
      </c>
      <c r="G248" s="83">
        <v>132450</v>
      </c>
      <c r="H248" s="83">
        <v>132450</v>
      </c>
      <c r="I248" s="83">
        <v>132450</v>
      </c>
      <c r="J248" s="83">
        <v>132450</v>
      </c>
      <c r="K248" s="83">
        <v>132450</v>
      </c>
      <c r="L248" s="83">
        <v>132450</v>
      </c>
      <c r="M248" s="83">
        <v>132450</v>
      </c>
      <c r="N248" s="83">
        <v>132450</v>
      </c>
      <c r="O248" s="83">
        <v>132450</v>
      </c>
      <c r="P248" s="33"/>
      <c r="Q248" s="33"/>
    </row>
    <row r="249" spans="1:17" ht="15" customHeight="1" x14ac:dyDescent="0.25">
      <c r="A249" s="219"/>
      <c r="B249" s="220"/>
      <c r="C249" s="189" t="s">
        <v>16</v>
      </c>
      <c r="D249" s="83">
        <v>255000</v>
      </c>
      <c r="E249" s="83">
        <v>255000</v>
      </c>
      <c r="F249" s="83">
        <v>255000</v>
      </c>
      <c r="G249" s="83">
        <v>255000</v>
      </c>
      <c r="H249" s="83">
        <v>255000</v>
      </c>
      <c r="I249" s="83">
        <v>255000</v>
      </c>
      <c r="J249" s="83">
        <v>255000</v>
      </c>
      <c r="K249" s="83">
        <v>255000</v>
      </c>
      <c r="L249" s="83">
        <v>255000</v>
      </c>
      <c r="M249" s="83">
        <v>255000</v>
      </c>
      <c r="N249" s="83">
        <v>255000</v>
      </c>
      <c r="O249" s="83">
        <v>255000</v>
      </c>
      <c r="P249" s="33"/>
      <c r="Q249" s="33"/>
    </row>
    <row r="250" spans="1:17" ht="15" customHeight="1" x14ac:dyDescent="0.25">
      <c r="A250" s="212"/>
      <c r="B250" s="215"/>
      <c r="C250" s="189" t="s">
        <v>47</v>
      </c>
      <c r="D250" s="83">
        <v>0</v>
      </c>
      <c r="E250" s="83">
        <v>0</v>
      </c>
      <c r="F250" s="83">
        <v>0</v>
      </c>
      <c r="G250" s="83">
        <v>0</v>
      </c>
      <c r="H250" s="83">
        <v>0</v>
      </c>
      <c r="I250" s="83">
        <v>0</v>
      </c>
      <c r="J250" s="83">
        <v>0</v>
      </c>
      <c r="K250" s="83">
        <v>0</v>
      </c>
      <c r="L250" s="83">
        <v>0</v>
      </c>
      <c r="M250" s="81">
        <v>0</v>
      </c>
      <c r="N250" s="81">
        <v>0</v>
      </c>
      <c r="O250" s="81">
        <v>0</v>
      </c>
      <c r="P250" s="33"/>
      <c r="Q250" s="33"/>
    </row>
    <row r="251" spans="1:17" ht="15" customHeight="1" x14ac:dyDescent="0.25">
      <c r="A251" s="211">
        <v>99</v>
      </c>
      <c r="B251" s="214" t="s">
        <v>95</v>
      </c>
      <c r="C251" s="189" t="s">
        <v>15</v>
      </c>
      <c r="D251" s="83">
        <v>122500</v>
      </c>
      <c r="E251" s="83">
        <v>112500</v>
      </c>
      <c r="F251" s="83">
        <v>112500</v>
      </c>
      <c r="G251" s="83">
        <v>112500</v>
      </c>
      <c r="H251" s="83">
        <v>112500</v>
      </c>
      <c r="I251" s="83">
        <v>112500</v>
      </c>
      <c r="J251" s="83">
        <v>112500</v>
      </c>
      <c r="K251" s="83">
        <v>102500</v>
      </c>
      <c r="L251" s="83">
        <v>102500</v>
      </c>
      <c r="M251" s="83">
        <v>102500</v>
      </c>
      <c r="N251" s="81">
        <v>92500</v>
      </c>
      <c r="O251" s="81">
        <v>82500</v>
      </c>
      <c r="P251" s="33"/>
      <c r="Q251" s="33"/>
    </row>
    <row r="252" spans="1:17" ht="15" customHeight="1" x14ac:dyDescent="0.25">
      <c r="A252" s="219"/>
      <c r="B252" s="220"/>
      <c r="C252" s="189" t="s">
        <v>16</v>
      </c>
      <c r="D252" s="83">
        <v>301225</v>
      </c>
      <c r="E252" s="83">
        <v>281500</v>
      </c>
      <c r="F252" s="83">
        <v>281500</v>
      </c>
      <c r="G252" s="83">
        <v>281500</v>
      </c>
      <c r="H252" s="83">
        <v>281500</v>
      </c>
      <c r="I252" s="83">
        <v>281500</v>
      </c>
      <c r="J252" s="83">
        <v>281500</v>
      </c>
      <c r="K252" s="83">
        <v>261775</v>
      </c>
      <c r="L252" s="83">
        <v>261775</v>
      </c>
      <c r="M252" s="83">
        <v>261775</v>
      </c>
      <c r="N252" s="81">
        <v>242050</v>
      </c>
      <c r="O252" s="81">
        <v>222325</v>
      </c>
      <c r="P252" s="33"/>
      <c r="Q252" s="33"/>
    </row>
    <row r="253" spans="1:17" ht="15" customHeight="1" x14ac:dyDescent="0.25">
      <c r="A253" s="212"/>
      <c r="B253" s="215"/>
      <c r="C253" s="189" t="s">
        <v>47</v>
      </c>
      <c r="D253" s="83">
        <v>0</v>
      </c>
      <c r="E253" s="83">
        <v>0</v>
      </c>
      <c r="F253" s="83">
        <v>0</v>
      </c>
      <c r="G253" s="83">
        <v>0</v>
      </c>
      <c r="H253" s="83">
        <v>0</v>
      </c>
      <c r="I253" s="83">
        <v>0</v>
      </c>
      <c r="J253" s="83">
        <v>0</v>
      </c>
      <c r="K253" s="83">
        <v>0</v>
      </c>
      <c r="L253" s="83">
        <v>0</v>
      </c>
      <c r="M253" s="81">
        <v>0</v>
      </c>
      <c r="N253" s="81">
        <v>0</v>
      </c>
      <c r="O253" s="81">
        <v>0</v>
      </c>
      <c r="P253" s="33"/>
      <c r="Q253" s="33"/>
    </row>
    <row r="254" spans="1:17" ht="15" customHeight="1" x14ac:dyDescent="0.25">
      <c r="A254" s="211">
        <v>100</v>
      </c>
      <c r="B254" s="214" t="s">
        <v>96</v>
      </c>
      <c r="C254" s="189" t="s">
        <v>15</v>
      </c>
      <c r="D254" s="83">
        <v>0</v>
      </c>
      <c r="E254" s="83">
        <v>0</v>
      </c>
      <c r="F254" s="83">
        <v>210000</v>
      </c>
      <c r="G254" s="83">
        <v>80000</v>
      </c>
      <c r="H254" s="83">
        <v>80000</v>
      </c>
      <c r="I254" s="83">
        <v>80000</v>
      </c>
      <c r="J254" s="83">
        <v>70000</v>
      </c>
      <c r="K254" s="83">
        <v>80000</v>
      </c>
      <c r="L254" s="83">
        <v>70000</v>
      </c>
      <c r="M254" s="81">
        <v>80000</v>
      </c>
      <c r="N254" s="81">
        <v>80000</v>
      </c>
      <c r="O254" s="81">
        <v>80000</v>
      </c>
      <c r="P254" s="33"/>
      <c r="Q254" s="33"/>
    </row>
    <row r="255" spans="1:17" ht="15" customHeight="1" x14ac:dyDescent="0.25">
      <c r="A255" s="219"/>
      <c r="B255" s="220"/>
      <c r="C255" s="189" t="s">
        <v>16</v>
      </c>
      <c r="D255" s="83">
        <v>0</v>
      </c>
      <c r="E255" s="83">
        <v>0</v>
      </c>
      <c r="F255" s="83">
        <v>460000</v>
      </c>
      <c r="G255" s="83">
        <v>150000</v>
      </c>
      <c r="H255" s="83">
        <v>150000</v>
      </c>
      <c r="I255" s="83">
        <v>150000</v>
      </c>
      <c r="J255" s="83">
        <v>130000</v>
      </c>
      <c r="K255" s="83">
        <v>150000</v>
      </c>
      <c r="L255" s="83">
        <v>150000</v>
      </c>
      <c r="M255" s="83">
        <v>150000</v>
      </c>
      <c r="N255" s="83">
        <v>150000</v>
      </c>
      <c r="O255" s="83">
        <v>150000</v>
      </c>
      <c r="P255" s="33"/>
      <c r="Q255" s="33"/>
    </row>
    <row r="256" spans="1:17" ht="15" customHeight="1" x14ac:dyDescent="0.25">
      <c r="A256" s="212"/>
      <c r="B256" s="215"/>
      <c r="C256" s="189" t="s">
        <v>47</v>
      </c>
      <c r="D256" s="83">
        <v>0</v>
      </c>
      <c r="E256" s="83">
        <v>0</v>
      </c>
      <c r="F256" s="83">
        <v>0</v>
      </c>
      <c r="G256" s="83">
        <v>0</v>
      </c>
      <c r="H256" s="83">
        <v>0</v>
      </c>
      <c r="I256" s="83">
        <v>0</v>
      </c>
      <c r="J256" s="83">
        <v>0</v>
      </c>
      <c r="K256" s="83">
        <v>0</v>
      </c>
      <c r="L256" s="83">
        <v>0</v>
      </c>
      <c r="M256" s="81">
        <v>0</v>
      </c>
      <c r="N256" s="81">
        <v>0</v>
      </c>
      <c r="O256" s="81">
        <v>0</v>
      </c>
      <c r="P256" s="33"/>
      <c r="Q256" s="33"/>
    </row>
    <row r="257" spans="1:17" ht="15" customHeight="1" x14ac:dyDescent="0.25">
      <c r="A257" s="211">
        <v>101</v>
      </c>
      <c r="B257" s="214" t="s">
        <v>97</v>
      </c>
      <c r="C257" s="189" t="s">
        <v>15</v>
      </c>
      <c r="D257" s="83">
        <v>0</v>
      </c>
      <c r="E257" s="83">
        <v>0</v>
      </c>
      <c r="F257" s="83">
        <v>0</v>
      </c>
      <c r="G257" s="83">
        <v>0</v>
      </c>
      <c r="H257" s="83">
        <v>0</v>
      </c>
      <c r="I257" s="83">
        <v>0</v>
      </c>
      <c r="J257" s="83">
        <v>0</v>
      </c>
      <c r="K257" s="83">
        <v>0</v>
      </c>
      <c r="L257" s="83">
        <v>0</v>
      </c>
      <c r="M257" s="81">
        <v>0</v>
      </c>
      <c r="N257" s="81">
        <v>0</v>
      </c>
      <c r="O257" s="81">
        <v>0</v>
      </c>
      <c r="P257" s="33"/>
      <c r="Q257" s="33"/>
    </row>
    <row r="258" spans="1:17" ht="15" customHeight="1" x14ac:dyDescent="0.25">
      <c r="A258" s="219"/>
      <c r="B258" s="220"/>
      <c r="C258" s="189" t="s">
        <v>16</v>
      </c>
      <c r="D258" s="83">
        <v>140000</v>
      </c>
      <c r="E258" s="83">
        <v>140000</v>
      </c>
      <c r="F258" s="83">
        <v>120000</v>
      </c>
      <c r="G258" s="83">
        <v>120000</v>
      </c>
      <c r="H258" s="83">
        <v>120000</v>
      </c>
      <c r="I258" s="83">
        <v>100000</v>
      </c>
      <c r="J258" s="83">
        <v>100000</v>
      </c>
      <c r="K258" s="83">
        <v>100000</v>
      </c>
      <c r="L258" s="83">
        <v>100000</v>
      </c>
      <c r="M258" s="83">
        <v>100000</v>
      </c>
      <c r="N258" s="83">
        <v>100000</v>
      </c>
      <c r="O258" s="83">
        <v>100000</v>
      </c>
      <c r="P258" s="33"/>
      <c r="Q258" s="33"/>
    </row>
    <row r="259" spans="1:17" ht="15" customHeight="1" x14ac:dyDescent="0.25">
      <c r="A259" s="212"/>
      <c r="B259" s="215"/>
      <c r="C259" s="189" t="s">
        <v>47</v>
      </c>
      <c r="D259" s="83">
        <v>0</v>
      </c>
      <c r="E259" s="83">
        <v>0</v>
      </c>
      <c r="F259" s="83">
        <v>0</v>
      </c>
      <c r="G259" s="83">
        <v>0</v>
      </c>
      <c r="H259" s="83">
        <v>0</v>
      </c>
      <c r="I259" s="83">
        <v>0</v>
      </c>
      <c r="J259" s="83">
        <v>0</v>
      </c>
      <c r="K259" s="83">
        <v>0</v>
      </c>
      <c r="L259" s="83">
        <v>0</v>
      </c>
      <c r="M259" s="81">
        <v>0</v>
      </c>
      <c r="N259" s="81">
        <v>0</v>
      </c>
      <c r="O259" s="81">
        <v>0</v>
      </c>
      <c r="P259" s="33"/>
      <c r="Q259" s="33"/>
    </row>
    <row r="260" spans="1:17" ht="15" customHeight="1" x14ac:dyDescent="0.25">
      <c r="A260" s="211">
        <v>102</v>
      </c>
      <c r="B260" s="214" t="s">
        <v>98</v>
      </c>
      <c r="C260" s="189" t="s">
        <v>15</v>
      </c>
      <c r="D260" s="83">
        <v>106375</v>
      </c>
      <c r="E260" s="83">
        <v>106375</v>
      </c>
      <c r="F260" s="83">
        <v>106375</v>
      </c>
      <c r="G260" s="83">
        <v>114550</v>
      </c>
      <c r="H260" s="83">
        <v>106375</v>
      </c>
      <c r="I260" s="83">
        <v>106375</v>
      </c>
      <c r="J260" s="83">
        <v>96650</v>
      </c>
      <c r="K260" s="83">
        <v>106375</v>
      </c>
      <c r="L260" s="83">
        <v>106375</v>
      </c>
      <c r="M260" s="83">
        <v>106375</v>
      </c>
      <c r="N260" s="83">
        <v>106375</v>
      </c>
      <c r="O260" s="83">
        <v>106375</v>
      </c>
      <c r="P260" s="33"/>
      <c r="Q260" s="33"/>
    </row>
    <row r="261" spans="1:17" ht="15" customHeight="1" x14ac:dyDescent="0.25">
      <c r="A261" s="219"/>
      <c r="B261" s="220"/>
      <c r="C261" s="189" t="s">
        <v>16</v>
      </c>
      <c r="D261" s="83">
        <v>205000</v>
      </c>
      <c r="E261" s="83">
        <v>205000</v>
      </c>
      <c r="F261" s="83">
        <v>205000</v>
      </c>
      <c r="G261" s="83">
        <v>220000</v>
      </c>
      <c r="H261" s="83">
        <v>205000</v>
      </c>
      <c r="I261" s="83">
        <v>205000</v>
      </c>
      <c r="J261" s="83">
        <v>185000</v>
      </c>
      <c r="K261" s="83">
        <v>195000</v>
      </c>
      <c r="L261" s="83">
        <v>205000</v>
      </c>
      <c r="M261" s="83">
        <v>205000</v>
      </c>
      <c r="N261" s="83">
        <v>205000</v>
      </c>
      <c r="O261" s="83">
        <v>205000</v>
      </c>
      <c r="P261" s="33"/>
      <c r="Q261" s="33"/>
    </row>
    <row r="262" spans="1:17" ht="15" customHeight="1" x14ac:dyDescent="0.25">
      <c r="A262" s="212"/>
      <c r="B262" s="215"/>
      <c r="C262" s="189" t="s">
        <v>47</v>
      </c>
      <c r="D262" s="83">
        <v>0</v>
      </c>
      <c r="E262" s="83">
        <v>0</v>
      </c>
      <c r="F262" s="83">
        <v>0</v>
      </c>
      <c r="G262" s="83">
        <v>0</v>
      </c>
      <c r="H262" s="83">
        <v>0</v>
      </c>
      <c r="I262" s="83">
        <v>0</v>
      </c>
      <c r="J262" s="83">
        <v>0</v>
      </c>
      <c r="K262" s="83">
        <v>0</v>
      </c>
      <c r="L262" s="83">
        <v>0</v>
      </c>
      <c r="M262" s="83">
        <v>0</v>
      </c>
      <c r="N262" s="81">
        <v>0</v>
      </c>
      <c r="O262" s="81">
        <v>0</v>
      </c>
      <c r="P262" s="33"/>
      <c r="Q262" s="33"/>
    </row>
    <row r="263" spans="1:17" ht="15" customHeight="1" x14ac:dyDescent="0.25">
      <c r="A263" s="211">
        <v>103</v>
      </c>
      <c r="B263" s="214" t="s">
        <v>99</v>
      </c>
      <c r="C263" s="189" t="s">
        <v>15</v>
      </c>
      <c r="D263" s="83">
        <v>285000</v>
      </c>
      <c r="E263" s="83">
        <v>285000</v>
      </c>
      <c r="F263" s="83">
        <v>285000</v>
      </c>
      <c r="G263" s="83">
        <v>285000</v>
      </c>
      <c r="H263" s="83">
        <v>285000</v>
      </c>
      <c r="I263" s="83">
        <v>245000</v>
      </c>
      <c r="J263" s="83">
        <v>245000</v>
      </c>
      <c r="K263" s="83">
        <v>245000</v>
      </c>
      <c r="L263" s="83">
        <v>245000</v>
      </c>
      <c r="M263" s="83">
        <v>245000</v>
      </c>
      <c r="N263" s="81">
        <v>205000</v>
      </c>
      <c r="O263" s="81">
        <v>205000</v>
      </c>
      <c r="P263" s="33"/>
      <c r="Q263" s="33"/>
    </row>
    <row r="264" spans="1:17" ht="15" customHeight="1" x14ac:dyDescent="0.25">
      <c r="A264" s="219"/>
      <c r="B264" s="220"/>
      <c r="C264" s="189" t="s">
        <v>16</v>
      </c>
      <c r="D264" s="83">
        <v>145000</v>
      </c>
      <c r="E264" s="83">
        <v>145000</v>
      </c>
      <c r="F264" s="83">
        <v>145000</v>
      </c>
      <c r="G264" s="83">
        <v>145000</v>
      </c>
      <c r="H264" s="83">
        <v>145000</v>
      </c>
      <c r="I264" s="83">
        <v>125000</v>
      </c>
      <c r="J264" s="83">
        <v>125000</v>
      </c>
      <c r="K264" s="83">
        <v>125000</v>
      </c>
      <c r="L264" s="83">
        <v>125000</v>
      </c>
      <c r="M264" s="83">
        <v>125000</v>
      </c>
      <c r="N264" s="81">
        <v>105000</v>
      </c>
      <c r="O264" s="81">
        <v>105000</v>
      </c>
      <c r="P264" s="33"/>
      <c r="Q264" s="33"/>
    </row>
    <row r="265" spans="1:17" ht="15" customHeight="1" x14ac:dyDescent="0.25">
      <c r="A265" s="212"/>
      <c r="B265" s="215"/>
      <c r="C265" s="189" t="s">
        <v>47</v>
      </c>
      <c r="D265" s="83">
        <v>100000</v>
      </c>
      <c r="E265" s="83">
        <v>100000</v>
      </c>
      <c r="F265" s="83">
        <v>100000</v>
      </c>
      <c r="G265" s="85">
        <v>0</v>
      </c>
      <c r="H265" s="83">
        <v>0</v>
      </c>
      <c r="I265" s="83">
        <v>0</v>
      </c>
      <c r="J265" s="83">
        <v>0</v>
      </c>
      <c r="K265" s="83">
        <v>0</v>
      </c>
      <c r="L265" s="83">
        <v>0</v>
      </c>
      <c r="M265" s="83">
        <v>0</v>
      </c>
      <c r="N265" s="81">
        <v>0</v>
      </c>
      <c r="O265" s="81">
        <v>0</v>
      </c>
      <c r="P265" s="33"/>
      <c r="Q265" s="33"/>
    </row>
    <row r="266" spans="1:17" ht="15" customHeight="1" x14ac:dyDescent="0.25">
      <c r="A266" s="211">
        <v>104</v>
      </c>
      <c r="B266" s="214" t="s">
        <v>100</v>
      </c>
      <c r="C266" s="189" t="s">
        <v>15</v>
      </c>
      <c r="D266" s="83">
        <v>69750</v>
      </c>
      <c r="E266" s="83">
        <v>69750</v>
      </c>
      <c r="F266" s="83">
        <v>69750</v>
      </c>
      <c r="G266" s="83">
        <v>69750</v>
      </c>
      <c r="H266" s="83">
        <v>69750</v>
      </c>
      <c r="I266" s="83">
        <v>69750</v>
      </c>
      <c r="J266" s="83">
        <v>82500</v>
      </c>
      <c r="K266" s="83">
        <v>69750</v>
      </c>
      <c r="L266" s="83">
        <v>69750</v>
      </c>
      <c r="M266" s="83">
        <v>69750</v>
      </c>
      <c r="N266" s="83">
        <v>69750</v>
      </c>
      <c r="O266" s="81">
        <v>60250</v>
      </c>
      <c r="P266" s="33"/>
      <c r="Q266" s="33"/>
    </row>
    <row r="267" spans="1:17" ht="15" customHeight="1" x14ac:dyDescent="0.25">
      <c r="A267" s="219"/>
      <c r="B267" s="220"/>
      <c r="C267" s="189" t="s">
        <v>16</v>
      </c>
      <c r="D267" s="83">
        <v>120000</v>
      </c>
      <c r="E267" s="83">
        <v>120000</v>
      </c>
      <c r="F267" s="83">
        <v>120000</v>
      </c>
      <c r="G267" s="83">
        <v>120000</v>
      </c>
      <c r="H267" s="83">
        <v>120000</v>
      </c>
      <c r="I267" s="83">
        <v>120000</v>
      </c>
      <c r="J267" s="83">
        <v>140000</v>
      </c>
      <c r="K267" s="83">
        <v>120000</v>
      </c>
      <c r="L267" s="83">
        <v>120000</v>
      </c>
      <c r="M267" s="83">
        <v>120000</v>
      </c>
      <c r="N267" s="83">
        <v>120000</v>
      </c>
      <c r="O267" s="81">
        <v>100000</v>
      </c>
      <c r="P267" s="33"/>
      <c r="Q267" s="33"/>
    </row>
    <row r="268" spans="1:17" ht="15" customHeight="1" x14ac:dyDescent="0.25">
      <c r="A268" s="212"/>
      <c r="B268" s="215"/>
      <c r="C268" s="189" t="s">
        <v>47</v>
      </c>
      <c r="D268" s="83">
        <v>0</v>
      </c>
      <c r="E268" s="83">
        <v>0</v>
      </c>
      <c r="F268" s="83">
        <v>0</v>
      </c>
      <c r="G268" s="83">
        <v>0</v>
      </c>
      <c r="H268" s="83">
        <v>0</v>
      </c>
      <c r="I268" s="83">
        <v>0</v>
      </c>
      <c r="J268" s="83">
        <v>0</v>
      </c>
      <c r="K268" s="83">
        <v>0</v>
      </c>
      <c r="L268" s="83">
        <v>0</v>
      </c>
      <c r="M268" s="83">
        <v>0</v>
      </c>
      <c r="N268" s="81">
        <v>0</v>
      </c>
      <c r="O268" s="81">
        <v>0</v>
      </c>
      <c r="P268" s="33"/>
      <c r="Q268" s="33"/>
    </row>
    <row r="269" spans="1:17" ht="15" customHeight="1" x14ac:dyDescent="0.25">
      <c r="A269" s="211">
        <v>105</v>
      </c>
      <c r="B269" s="214" t="s">
        <v>101</v>
      </c>
      <c r="C269" s="189" t="s">
        <v>15</v>
      </c>
      <c r="D269" s="83">
        <v>66450</v>
      </c>
      <c r="E269" s="83">
        <v>66450</v>
      </c>
      <c r="F269" s="83">
        <v>66450</v>
      </c>
      <c r="G269" s="83">
        <v>66450</v>
      </c>
      <c r="H269" s="83">
        <v>66450</v>
      </c>
      <c r="I269" s="83">
        <v>66450</v>
      </c>
      <c r="J269" s="83">
        <v>66450</v>
      </c>
      <c r="K269" s="83">
        <v>66450</v>
      </c>
      <c r="L269" s="83">
        <v>66450</v>
      </c>
      <c r="M269" s="83">
        <v>66450</v>
      </c>
      <c r="N269" s="83">
        <v>66450</v>
      </c>
      <c r="O269" s="83">
        <v>66450</v>
      </c>
      <c r="P269" s="33"/>
      <c r="Q269" s="33"/>
    </row>
    <row r="270" spans="1:17" ht="15" customHeight="1" x14ac:dyDescent="0.25">
      <c r="A270" s="219"/>
      <c r="B270" s="220"/>
      <c r="C270" s="189" t="s">
        <v>16</v>
      </c>
      <c r="D270" s="83">
        <v>145000</v>
      </c>
      <c r="E270" s="83">
        <v>145000</v>
      </c>
      <c r="F270" s="83">
        <v>145000</v>
      </c>
      <c r="G270" s="83">
        <v>145000</v>
      </c>
      <c r="H270" s="83">
        <v>145000</v>
      </c>
      <c r="I270" s="83">
        <v>145000</v>
      </c>
      <c r="J270" s="83">
        <v>145000</v>
      </c>
      <c r="K270" s="83">
        <v>145000</v>
      </c>
      <c r="L270" s="83">
        <v>145000</v>
      </c>
      <c r="M270" s="83">
        <v>145000</v>
      </c>
      <c r="N270" s="83">
        <v>145000</v>
      </c>
      <c r="O270" s="83">
        <v>145000</v>
      </c>
      <c r="P270" s="33"/>
      <c r="Q270" s="33"/>
    </row>
    <row r="271" spans="1:17" ht="15" customHeight="1" x14ac:dyDescent="0.25">
      <c r="A271" s="212"/>
      <c r="B271" s="215"/>
      <c r="C271" s="189" t="s">
        <v>47</v>
      </c>
      <c r="D271" s="83">
        <v>0</v>
      </c>
      <c r="E271" s="83">
        <v>0</v>
      </c>
      <c r="F271" s="83">
        <v>0</v>
      </c>
      <c r="G271" s="83">
        <v>0</v>
      </c>
      <c r="H271" s="83">
        <v>0</v>
      </c>
      <c r="I271" s="83">
        <v>0</v>
      </c>
      <c r="J271" s="83">
        <v>0</v>
      </c>
      <c r="K271" s="83">
        <v>0</v>
      </c>
      <c r="L271" s="83">
        <v>0</v>
      </c>
      <c r="M271" s="83">
        <v>0</v>
      </c>
      <c r="N271" s="81">
        <v>0</v>
      </c>
      <c r="O271" s="81">
        <v>0</v>
      </c>
      <c r="P271" s="33"/>
      <c r="Q271" s="33"/>
    </row>
    <row r="272" spans="1:17" ht="15" customHeight="1" x14ac:dyDescent="0.25">
      <c r="A272" s="211">
        <v>106</v>
      </c>
      <c r="B272" s="214" t="s">
        <v>102</v>
      </c>
      <c r="C272" s="189" t="s">
        <v>15</v>
      </c>
      <c r="D272" s="83">
        <v>95000</v>
      </c>
      <c r="E272" s="83">
        <v>95000</v>
      </c>
      <c r="F272" s="83">
        <v>95000</v>
      </c>
      <c r="G272" s="83">
        <v>95000</v>
      </c>
      <c r="H272" s="83">
        <v>95000</v>
      </c>
      <c r="I272" s="83">
        <v>95000</v>
      </c>
      <c r="J272" s="83">
        <v>95000</v>
      </c>
      <c r="K272" s="83">
        <v>95000</v>
      </c>
      <c r="L272" s="83">
        <v>95000</v>
      </c>
      <c r="M272" s="83">
        <v>95000</v>
      </c>
      <c r="N272" s="83">
        <v>95000</v>
      </c>
      <c r="O272" s="83">
        <v>100000</v>
      </c>
      <c r="P272" s="33"/>
      <c r="Q272" s="33"/>
    </row>
    <row r="273" spans="1:17" ht="15" customHeight="1" x14ac:dyDescent="0.25">
      <c r="A273" s="219"/>
      <c r="B273" s="220"/>
      <c r="C273" s="189" t="s">
        <v>16</v>
      </c>
      <c r="D273" s="83">
        <v>120000</v>
      </c>
      <c r="E273" s="83">
        <v>120000</v>
      </c>
      <c r="F273" s="83">
        <v>120000</v>
      </c>
      <c r="G273" s="83">
        <v>120000</v>
      </c>
      <c r="H273" s="83">
        <v>120000</v>
      </c>
      <c r="I273" s="83">
        <v>120000</v>
      </c>
      <c r="J273" s="83">
        <v>120000</v>
      </c>
      <c r="K273" s="83">
        <v>120000</v>
      </c>
      <c r="L273" s="83">
        <v>120000</v>
      </c>
      <c r="M273" s="83">
        <v>120000</v>
      </c>
      <c r="N273" s="83">
        <v>120000</v>
      </c>
      <c r="O273" s="83">
        <v>130000</v>
      </c>
      <c r="P273" s="33"/>
      <c r="Q273" s="33"/>
    </row>
    <row r="274" spans="1:17" ht="15" customHeight="1" x14ac:dyDescent="0.25">
      <c r="A274" s="212"/>
      <c r="B274" s="215"/>
      <c r="C274" s="189" t="s">
        <v>47</v>
      </c>
      <c r="D274" s="83">
        <v>0</v>
      </c>
      <c r="E274" s="83">
        <v>0</v>
      </c>
      <c r="F274" s="83">
        <v>0</v>
      </c>
      <c r="G274" s="83">
        <v>0</v>
      </c>
      <c r="H274" s="83">
        <v>0</v>
      </c>
      <c r="I274" s="83">
        <v>0</v>
      </c>
      <c r="J274" s="83">
        <v>0</v>
      </c>
      <c r="K274" s="83">
        <v>0</v>
      </c>
      <c r="L274" s="83">
        <v>0</v>
      </c>
      <c r="M274" s="83">
        <v>0</v>
      </c>
      <c r="N274" s="83">
        <v>0</v>
      </c>
      <c r="O274" s="83">
        <v>0</v>
      </c>
      <c r="P274" s="33"/>
      <c r="Q274" s="33"/>
    </row>
    <row r="275" spans="1:17" ht="15" customHeight="1" x14ac:dyDescent="0.25">
      <c r="A275" s="211">
        <v>107</v>
      </c>
      <c r="B275" s="214" t="s">
        <v>103</v>
      </c>
      <c r="C275" s="189" t="s">
        <v>15</v>
      </c>
      <c r="D275" s="83">
        <v>61350</v>
      </c>
      <c r="E275" s="83">
        <v>61350</v>
      </c>
      <c r="F275" s="83">
        <v>61350</v>
      </c>
      <c r="G275" s="83">
        <v>64800</v>
      </c>
      <c r="H275" s="83">
        <v>64800</v>
      </c>
      <c r="I275" s="83">
        <v>64800</v>
      </c>
      <c r="J275" s="83">
        <v>64800</v>
      </c>
      <c r="K275" s="83">
        <v>56575</v>
      </c>
      <c r="L275" s="83">
        <v>56575</v>
      </c>
      <c r="M275" s="83">
        <v>56575</v>
      </c>
      <c r="N275" s="83">
        <v>56575</v>
      </c>
      <c r="O275" s="83">
        <v>56575</v>
      </c>
      <c r="P275" s="33"/>
      <c r="Q275" s="33"/>
    </row>
    <row r="276" spans="1:17" ht="15" customHeight="1" x14ac:dyDescent="0.25">
      <c r="A276" s="219"/>
      <c r="B276" s="220"/>
      <c r="C276" s="189" t="s">
        <v>16</v>
      </c>
      <c r="D276" s="83">
        <v>120000</v>
      </c>
      <c r="E276" s="83">
        <v>120000</v>
      </c>
      <c r="F276" s="83">
        <v>120000</v>
      </c>
      <c r="G276" s="83">
        <v>120000</v>
      </c>
      <c r="H276" s="83">
        <v>120000</v>
      </c>
      <c r="I276" s="83">
        <v>120000</v>
      </c>
      <c r="J276" s="83">
        <v>120000</v>
      </c>
      <c r="K276" s="83">
        <v>105000</v>
      </c>
      <c r="L276" s="83">
        <v>105000</v>
      </c>
      <c r="M276" s="83">
        <v>105000</v>
      </c>
      <c r="N276" s="83">
        <v>105000</v>
      </c>
      <c r="O276" s="83">
        <v>105000</v>
      </c>
      <c r="P276" s="33"/>
      <c r="Q276" s="33"/>
    </row>
    <row r="277" spans="1:17" ht="15" customHeight="1" x14ac:dyDescent="0.25">
      <c r="A277" s="212"/>
      <c r="B277" s="215"/>
      <c r="C277" s="189" t="s">
        <v>47</v>
      </c>
      <c r="D277" s="83">
        <v>0</v>
      </c>
      <c r="E277" s="83">
        <v>0</v>
      </c>
      <c r="F277" s="83">
        <v>0</v>
      </c>
      <c r="G277" s="83">
        <v>0</v>
      </c>
      <c r="H277" s="83">
        <v>0</v>
      </c>
      <c r="I277" s="83">
        <v>0</v>
      </c>
      <c r="J277" s="83">
        <v>0</v>
      </c>
      <c r="K277" s="83">
        <v>0</v>
      </c>
      <c r="L277" s="83">
        <v>0</v>
      </c>
      <c r="M277" s="83">
        <v>0</v>
      </c>
      <c r="N277" s="83">
        <v>0</v>
      </c>
      <c r="O277" s="83">
        <v>0</v>
      </c>
      <c r="P277" s="33"/>
      <c r="Q277" s="33"/>
    </row>
    <row r="278" spans="1:17" x14ac:dyDescent="0.25">
      <c r="A278" s="211">
        <v>108</v>
      </c>
      <c r="B278" s="214" t="s">
        <v>104</v>
      </c>
      <c r="C278" s="189" t="s">
        <v>15</v>
      </c>
      <c r="D278" s="83">
        <v>69550</v>
      </c>
      <c r="E278" s="83">
        <v>69550</v>
      </c>
      <c r="F278" s="83">
        <v>69550</v>
      </c>
      <c r="G278" s="83">
        <v>69550</v>
      </c>
      <c r="H278" s="83">
        <v>69550</v>
      </c>
      <c r="I278" s="83">
        <v>69550</v>
      </c>
      <c r="J278" s="83">
        <v>69550</v>
      </c>
      <c r="K278" s="83">
        <v>69550</v>
      </c>
      <c r="L278" s="83">
        <v>69550</v>
      </c>
      <c r="M278" s="83">
        <v>69550</v>
      </c>
      <c r="N278" s="83">
        <v>69550</v>
      </c>
      <c r="O278" s="83">
        <v>69550</v>
      </c>
      <c r="P278" s="33"/>
      <c r="Q278" s="33"/>
    </row>
    <row r="279" spans="1:17" x14ac:dyDescent="0.25">
      <c r="A279" s="219"/>
      <c r="B279" s="220"/>
      <c r="C279" s="189" t="s">
        <v>16</v>
      </c>
      <c r="D279" s="83">
        <v>135000</v>
      </c>
      <c r="E279" s="83">
        <v>135000</v>
      </c>
      <c r="F279" s="83">
        <v>135000</v>
      </c>
      <c r="G279" s="83">
        <v>135000</v>
      </c>
      <c r="H279" s="83">
        <v>115000</v>
      </c>
      <c r="I279" s="83">
        <v>135000</v>
      </c>
      <c r="J279" s="83">
        <v>135000</v>
      </c>
      <c r="K279" s="83">
        <v>135000</v>
      </c>
      <c r="L279" s="83">
        <v>135000</v>
      </c>
      <c r="M279" s="83">
        <v>135000</v>
      </c>
      <c r="N279" s="83">
        <v>135000</v>
      </c>
      <c r="O279" s="83">
        <v>135000</v>
      </c>
      <c r="P279" s="33"/>
      <c r="Q279" s="33"/>
    </row>
    <row r="280" spans="1:17" x14ac:dyDescent="0.25">
      <c r="A280" s="212"/>
      <c r="B280" s="215"/>
      <c r="C280" s="189" t="s">
        <v>47</v>
      </c>
      <c r="D280" s="83">
        <v>0</v>
      </c>
      <c r="E280" s="83">
        <v>0</v>
      </c>
      <c r="F280" s="83">
        <v>0</v>
      </c>
      <c r="G280" s="83">
        <v>0</v>
      </c>
      <c r="H280" s="83">
        <v>0</v>
      </c>
      <c r="I280" s="83">
        <v>0</v>
      </c>
      <c r="J280" s="83">
        <v>0</v>
      </c>
      <c r="K280" s="83">
        <v>0</v>
      </c>
      <c r="L280" s="83">
        <v>0</v>
      </c>
      <c r="M280" s="83">
        <v>0</v>
      </c>
      <c r="N280" s="81">
        <v>0</v>
      </c>
      <c r="O280" s="81">
        <v>0</v>
      </c>
      <c r="P280" s="33"/>
      <c r="Q280" s="33"/>
    </row>
    <row r="281" spans="1:17" ht="15" customHeight="1" x14ac:dyDescent="0.25">
      <c r="A281" s="211">
        <v>109</v>
      </c>
      <c r="B281" s="214" t="s">
        <v>105</v>
      </c>
      <c r="C281" s="189" t="s">
        <v>15</v>
      </c>
      <c r="D281" s="83">
        <v>154475</v>
      </c>
      <c r="E281" s="83">
        <v>154475</v>
      </c>
      <c r="F281" s="83">
        <v>154475</v>
      </c>
      <c r="G281" s="83">
        <v>154475</v>
      </c>
      <c r="H281" s="83">
        <v>154475</v>
      </c>
      <c r="I281" s="83">
        <v>154475</v>
      </c>
      <c r="J281" s="83">
        <v>154475</v>
      </c>
      <c r="K281" s="83">
        <v>154475</v>
      </c>
      <c r="L281" s="83">
        <v>154475</v>
      </c>
      <c r="M281" s="83">
        <v>154475</v>
      </c>
      <c r="N281" s="83">
        <v>154475</v>
      </c>
      <c r="O281" s="83">
        <v>154475</v>
      </c>
      <c r="P281" s="33"/>
      <c r="Q281" s="33"/>
    </row>
    <row r="282" spans="1:17" ht="15" customHeight="1" x14ac:dyDescent="0.25">
      <c r="A282" s="219"/>
      <c r="B282" s="220"/>
      <c r="C282" s="189" t="s">
        <v>16</v>
      </c>
      <c r="D282" s="83">
        <v>315000</v>
      </c>
      <c r="E282" s="83">
        <v>315000</v>
      </c>
      <c r="F282" s="83">
        <v>315000</v>
      </c>
      <c r="G282" s="83">
        <v>315000</v>
      </c>
      <c r="H282" s="83">
        <v>315000</v>
      </c>
      <c r="I282" s="83">
        <v>315000</v>
      </c>
      <c r="J282" s="83">
        <v>315000</v>
      </c>
      <c r="K282" s="83">
        <v>315000</v>
      </c>
      <c r="L282" s="83">
        <v>315000</v>
      </c>
      <c r="M282" s="83">
        <v>315000</v>
      </c>
      <c r="N282" s="83">
        <v>315000</v>
      </c>
      <c r="O282" s="83">
        <v>315000</v>
      </c>
      <c r="P282" s="33"/>
      <c r="Q282" s="33"/>
    </row>
    <row r="283" spans="1:17" ht="15" customHeight="1" x14ac:dyDescent="0.25">
      <c r="A283" s="212"/>
      <c r="B283" s="215"/>
      <c r="C283" s="189" t="s">
        <v>47</v>
      </c>
      <c r="D283" s="83">
        <v>0</v>
      </c>
      <c r="E283" s="83">
        <v>0</v>
      </c>
      <c r="F283" s="83">
        <v>0</v>
      </c>
      <c r="G283" s="83">
        <v>0</v>
      </c>
      <c r="H283" s="83">
        <v>0</v>
      </c>
      <c r="I283" s="83">
        <v>0</v>
      </c>
      <c r="J283" s="83">
        <v>0</v>
      </c>
      <c r="K283" s="83">
        <v>0</v>
      </c>
      <c r="L283" s="83">
        <v>0</v>
      </c>
      <c r="M283" s="83">
        <v>0</v>
      </c>
      <c r="N283" s="81">
        <v>0</v>
      </c>
      <c r="O283" s="81">
        <v>0</v>
      </c>
      <c r="P283" s="33"/>
      <c r="Q283" s="33"/>
    </row>
    <row r="284" spans="1:17" ht="15" customHeight="1" x14ac:dyDescent="0.25">
      <c r="A284" s="211">
        <v>110</v>
      </c>
      <c r="B284" s="214" t="s">
        <v>106</v>
      </c>
      <c r="C284" s="189" t="s">
        <v>15</v>
      </c>
      <c r="D284" s="83">
        <v>68625</v>
      </c>
      <c r="E284" s="83">
        <v>68625</v>
      </c>
      <c r="F284" s="83">
        <v>68625</v>
      </c>
      <c r="G284" s="83">
        <v>68625</v>
      </c>
      <c r="H284" s="83">
        <v>60450</v>
      </c>
      <c r="I284" s="83">
        <v>60450</v>
      </c>
      <c r="J284" s="83">
        <v>60450</v>
      </c>
      <c r="K284" s="83">
        <v>67600</v>
      </c>
      <c r="L284" s="83">
        <v>67600</v>
      </c>
      <c r="M284" s="83">
        <v>67600</v>
      </c>
      <c r="N284" s="83">
        <v>67600</v>
      </c>
      <c r="O284" s="83">
        <v>67600</v>
      </c>
      <c r="P284" s="33"/>
      <c r="Q284" s="33"/>
    </row>
    <row r="285" spans="1:17" ht="15" customHeight="1" x14ac:dyDescent="0.25">
      <c r="A285" s="219"/>
      <c r="B285" s="220"/>
      <c r="C285" s="189" t="s">
        <v>16</v>
      </c>
      <c r="D285" s="83">
        <v>61375</v>
      </c>
      <c r="E285" s="83">
        <v>61375</v>
      </c>
      <c r="F285" s="83">
        <v>61375</v>
      </c>
      <c r="G285" s="83">
        <v>61375</v>
      </c>
      <c r="H285" s="83">
        <v>54550</v>
      </c>
      <c r="I285" s="83">
        <v>54550</v>
      </c>
      <c r="J285" s="83">
        <v>54550</v>
      </c>
      <c r="K285" s="83">
        <v>54550</v>
      </c>
      <c r="L285" s="83">
        <v>54550</v>
      </c>
      <c r="M285" s="81">
        <v>62400</v>
      </c>
      <c r="N285" s="81">
        <v>62400</v>
      </c>
      <c r="O285" s="81">
        <v>62400</v>
      </c>
      <c r="P285" s="33"/>
      <c r="Q285" s="33"/>
    </row>
    <row r="286" spans="1:17" ht="15" customHeight="1" x14ac:dyDescent="0.25">
      <c r="A286" s="212"/>
      <c r="B286" s="215"/>
      <c r="C286" s="189" t="s">
        <v>47</v>
      </c>
      <c r="D286" s="83">
        <v>0</v>
      </c>
      <c r="E286" s="83">
        <v>0</v>
      </c>
      <c r="F286" s="83">
        <v>0</v>
      </c>
      <c r="G286" s="83">
        <v>0</v>
      </c>
      <c r="H286" s="83">
        <v>0</v>
      </c>
      <c r="I286" s="83">
        <v>0</v>
      </c>
      <c r="J286" s="83">
        <v>0</v>
      </c>
      <c r="K286" s="83">
        <v>0</v>
      </c>
      <c r="L286" s="83">
        <v>0</v>
      </c>
      <c r="M286" s="81">
        <v>0</v>
      </c>
      <c r="N286" s="81">
        <v>0</v>
      </c>
      <c r="O286" s="81">
        <v>0</v>
      </c>
      <c r="P286" s="33"/>
      <c r="Q286" s="33"/>
    </row>
    <row r="287" spans="1:17" ht="15" customHeight="1" x14ac:dyDescent="0.25">
      <c r="A287" s="211">
        <v>111</v>
      </c>
      <c r="B287" s="214" t="s">
        <v>107</v>
      </c>
      <c r="C287" s="189" t="s">
        <v>15</v>
      </c>
      <c r="D287" s="83">
        <v>107250</v>
      </c>
      <c r="E287" s="83">
        <v>99075</v>
      </c>
      <c r="F287" s="83">
        <v>99075</v>
      </c>
      <c r="G287" s="83">
        <v>99075</v>
      </c>
      <c r="H287" s="83">
        <v>99075</v>
      </c>
      <c r="I287" s="83">
        <v>99075</v>
      </c>
      <c r="J287" s="83">
        <v>99075</v>
      </c>
      <c r="K287" s="83">
        <v>99075</v>
      </c>
      <c r="L287" s="83">
        <v>99075</v>
      </c>
      <c r="M287" s="83">
        <v>99075</v>
      </c>
      <c r="N287" s="83">
        <v>99075</v>
      </c>
      <c r="O287" s="83">
        <v>99075</v>
      </c>
      <c r="P287" s="33"/>
      <c r="Q287" s="33"/>
    </row>
    <row r="288" spans="1:17" ht="15" customHeight="1" x14ac:dyDescent="0.25">
      <c r="A288" s="219"/>
      <c r="B288" s="220"/>
      <c r="C288" s="189" t="s">
        <v>16</v>
      </c>
      <c r="D288" s="83">
        <v>205000</v>
      </c>
      <c r="E288" s="83">
        <v>190000</v>
      </c>
      <c r="F288" s="83">
        <v>190000</v>
      </c>
      <c r="G288" s="83">
        <v>190000</v>
      </c>
      <c r="H288" s="83">
        <v>190000</v>
      </c>
      <c r="I288" s="83">
        <v>190000</v>
      </c>
      <c r="J288" s="83">
        <v>190000</v>
      </c>
      <c r="K288" s="83">
        <v>190000</v>
      </c>
      <c r="L288" s="83">
        <v>190000</v>
      </c>
      <c r="M288" s="83">
        <v>190000</v>
      </c>
      <c r="N288" s="83">
        <v>190000</v>
      </c>
      <c r="O288" s="83">
        <v>190000</v>
      </c>
      <c r="P288" s="33"/>
      <c r="Q288" s="33"/>
    </row>
    <row r="289" spans="1:17" ht="15" customHeight="1" x14ac:dyDescent="0.25">
      <c r="A289" s="212"/>
      <c r="B289" s="215"/>
      <c r="C289" s="189" t="s">
        <v>47</v>
      </c>
      <c r="D289" s="83">
        <v>0</v>
      </c>
      <c r="E289" s="83">
        <v>0</v>
      </c>
      <c r="F289" s="83">
        <v>0</v>
      </c>
      <c r="G289" s="83">
        <v>0</v>
      </c>
      <c r="H289" s="83">
        <v>0</v>
      </c>
      <c r="I289" s="83">
        <v>0</v>
      </c>
      <c r="J289" s="83">
        <v>0</v>
      </c>
      <c r="K289" s="83">
        <v>0</v>
      </c>
      <c r="L289" s="83">
        <v>0</v>
      </c>
      <c r="M289" s="81">
        <v>0</v>
      </c>
      <c r="N289" s="81">
        <v>0</v>
      </c>
      <c r="O289" s="81">
        <v>0</v>
      </c>
      <c r="P289" s="33"/>
      <c r="Q289" s="33"/>
    </row>
    <row r="290" spans="1:17" ht="15" customHeight="1" x14ac:dyDescent="0.25">
      <c r="A290" s="211">
        <v>112</v>
      </c>
      <c r="B290" s="214" t="s">
        <v>108</v>
      </c>
      <c r="C290" s="189" t="s">
        <v>15</v>
      </c>
      <c r="D290" s="83">
        <v>422413</v>
      </c>
      <c r="E290" s="83">
        <v>519613.13</v>
      </c>
      <c r="F290" s="83">
        <v>597236.26</v>
      </c>
      <c r="G290" s="83">
        <v>484946.88</v>
      </c>
      <c r="H290" s="83">
        <v>484946.88</v>
      </c>
      <c r="I290" s="83">
        <v>484946.88</v>
      </c>
      <c r="J290" s="83">
        <v>484946.88</v>
      </c>
      <c r="K290" s="83">
        <v>484982.88</v>
      </c>
      <c r="L290" s="83">
        <v>400716</v>
      </c>
      <c r="M290" s="83">
        <v>400716</v>
      </c>
      <c r="N290" s="81">
        <v>408004</v>
      </c>
      <c r="O290" s="81">
        <v>408004</v>
      </c>
      <c r="P290" s="33"/>
      <c r="Q290" s="33"/>
    </row>
    <row r="291" spans="1:17" ht="15" customHeight="1" x14ac:dyDescent="0.25">
      <c r="A291" s="219"/>
      <c r="B291" s="220"/>
      <c r="C291" s="189" t="s">
        <v>16</v>
      </c>
      <c r="D291" s="83">
        <v>0</v>
      </c>
      <c r="E291" s="83">
        <v>0</v>
      </c>
      <c r="F291" s="83">
        <v>0</v>
      </c>
      <c r="G291" s="83">
        <v>0</v>
      </c>
      <c r="H291" s="83">
        <v>0</v>
      </c>
      <c r="I291" s="83">
        <v>0</v>
      </c>
      <c r="J291" s="83">
        <v>0</v>
      </c>
      <c r="K291" s="83">
        <v>0</v>
      </c>
      <c r="L291" s="83">
        <v>85000</v>
      </c>
      <c r="M291" s="83">
        <v>85000</v>
      </c>
      <c r="N291" s="81">
        <v>85000</v>
      </c>
      <c r="O291" s="81">
        <v>85000</v>
      </c>
      <c r="P291" s="33"/>
      <c r="Q291" s="33"/>
    </row>
    <row r="292" spans="1:17" ht="15" customHeight="1" x14ac:dyDescent="0.25">
      <c r="A292" s="212"/>
      <c r="B292" s="215"/>
      <c r="C292" s="189" t="s">
        <v>47</v>
      </c>
      <c r="D292" s="83">
        <v>0</v>
      </c>
      <c r="E292" s="83">
        <v>0</v>
      </c>
      <c r="F292" s="83">
        <v>0</v>
      </c>
      <c r="G292" s="83">
        <v>0</v>
      </c>
      <c r="H292" s="83">
        <v>0</v>
      </c>
      <c r="I292" s="83">
        <v>0</v>
      </c>
      <c r="J292" s="83">
        <v>0</v>
      </c>
      <c r="K292" s="83">
        <v>0</v>
      </c>
      <c r="L292" s="83">
        <v>0</v>
      </c>
      <c r="M292" s="81">
        <v>0</v>
      </c>
      <c r="N292" s="81">
        <v>0</v>
      </c>
      <c r="O292" s="81">
        <v>0</v>
      </c>
      <c r="P292" s="33"/>
      <c r="Q292" s="33"/>
    </row>
    <row r="293" spans="1:17" ht="15" customHeight="1" x14ac:dyDescent="0.25">
      <c r="A293" s="211">
        <v>113</v>
      </c>
      <c r="B293" s="214" t="s">
        <v>109</v>
      </c>
      <c r="C293" s="189" t="s">
        <v>15</v>
      </c>
      <c r="D293" s="83">
        <v>1747912</v>
      </c>
      <c r="E293" s="83">
        <v>1747912</v>
      </c>
      <c r="F293" s="83">
        <v>1665469</v>
      </c>
      <c r="G293" s="83">
        <v>1665469</v>
      </c>
      <c r="H293" s="83">
        <v>1665469</v>
      </c>
      <c r="I293" s="83">
        <v>1665469</v>
      </c>
      <c r="J293" s="83">
        <v>1518489</v>
      </c>
      <c r="K293" s="83">
        <v>1517942</v>
      </c>
      <c r="L293" s="83">
        <v>1385421</v>
      </c>
      <c r="M293" s="83">
        <v>1385421</v>
      </c>
      <c r="N293" s="83">
        <v>1462566</v>
      </c>
      <c r="O293" s="83">
        <v>1462566</v>
      </c>
      <c r="P293" s="33"/>
      <c r="Q293" s="33"/>
    </row>
    <row r="294" spans="1:17" ht="15" customHeight="1" x14ac:dyDescent="0.25">
      <c r="A294" s="219"/>
      <c r="B294" s="220"/>
      <c r="C294" s="189" t="s">
        <v>16</v>
      </c>
      <c r="D294" s="83">
        <v>295000</v>
      </c>
      <c r="E294" s="83">
        <v>295000</v>
      </c>
      <c r="F294" s="83">
        <v>285000</v>
      </c>
      <c r="G294" s="83">
        <v>285000</v>
      </c>
      <c r="H294" s="83">
        <v>285000</v>
      </c>
      <c r="I294" s="83">
        <v>285000</v>
      </c>
      <c r="J294" s="83">
        <v>245000</v>
      </c>
      <c r="K294" s="83">
        <v>245000</v>
      </c>
      <c r="L294" s="83">
        <v>225000</v>
      </c>
      <c r="M294" s="83">
        <v>225000</v>
      </c>
      <c r="N294" s="83">
        <v>225000</v>
      </c>
      <c r="O294" s="83">
        <v>225000</v>
      </c>
      <c r="P294" s="33"/>
      <c r="Q294" s="33"/>
    </row>
    <row r="295" spans="1:17" ht="15" customHeight="1" x14ac:dyDescent="0.25">
      <c r="A295" s="212"/>
      <c r="B295" s="215"/>
      <c r="C295" s="189" t="s">
        <v>47</v>
      </c>
      <c r="D295" s="83">
        <v>0</v>
      </c>
      <c r="E295" s="83">
        <v>0</v>
      </c>
      <c r="F295" s="83">
        <v>0</v>
      </c>
      <c r="G295" s="83">
        <v>0</v>
      </c>
      <c r="H295" s="83">
        <v>0</v>
      </c>
      <c r="I295" s="83">
        <v>0</v>
      </c>
      <c r="J295" s="83">
        <v>0</v>
      </c>
      <c r="K295" s="83">
        <v>0</v>
      </c>
      <c r="L295" s="83">
        <v>0</v>
      </c>
      <c r="M295" s="81">
        <v>0</v>
      </c>
      <c r="N295" s="81">
        <v>0</v>
      </c>
      <c r="O295" s="81">
        <v>0</v>
      </c>
      <c r="P295" s="33"/>
      <c r="Q295" s="33"/>
    </row>
    <row r="296" spans="1:17" ht="15" customHeight="1" x14ac:dyDescent="0.25">
      <c r="A296" s="211">
        <v>114</v>
      </c>
      <c r="B296" s="214" t="s">
        <v>110</v>
      </c>
      <c r="C296" s="189" t="s">
        <v>15</v>
      </c>
      <c r="D296" s="83">
        <v>50000</v>
      </c>
      <c r="E296" s="83">
        <v>50000</v>
      </c>
      <c r="F296" s="83">
        <v>50000</v>
      </c>
      <c r="G296" s="83">
        <v>50000</v>
      </c>
      <c r="H296" s="83">
        <v>50000</v>
      </c>
      <c r="I296" s="83">
        <v>50000</v>
      </c>
      <c r="J296" s="83">
        <v>40000</v>
      </c>
      <c r="K296" s="83">
        <v>40000</v>
      </c>
      <c r="L296" s="83">
        <v>40000</v>
      </c>
      <c r="M296" s="83">
        <v>40000</v>
      </c>
      <c r="N296" s="81">
        <v>30000</v>
      </c>
      <c r="O296" s="81">
        <v>30000</v>
      </c>
      <c r="P296" s="33"/>
      <c r="Q296" s="33"/>
    </row>
    <row r="297" spans="1:17" ht="15" customHeight="1" x14ac:dyDescent="0.25">
      <c r="A297" s="219"/>
      <c r="B297" s="220"/>
      <c r="C297" s="189" t="s">
        <v>16</v>
      </c>
      <c r="D297" s="83">
        <v>50000</v>
      </c>
      <c r="E297" s="83">
        <v>50000</v>
      </c>
      <c r="F297" s="83">
        <v>50000</v>
      </c>
      <c r="G297" s="83">
        <v>50000</v>
      </c>
      <c r="H297" s="83">
        <v>50000</v>
      </c>
      <c r="I297" s="83">
        <v>50000</v>
      </c>
      <c r="J297" s="83">
        <v>40000</v>
      </c>
      <c r="K297" s="83">
        <v>40000</v>
      </c>
      <c r="L297" s="83">
        <v>40000</v>
      </c>
      <c r="M297" s="83">
        <v>40000</v>
      </c>
      <c r="N297" s="81">
        <v>30000</v>
      </c>
      <c r="O297" s="81">
        <v>30000</v>
      </c>
      <c r="P297" s="33"/>
      <c r="Q297" s="33"/>
    </row>
    <row r="298" spans="1:17" ht="15" customHeight="1" x14ac:dyDescent="0.25">
      <c r="A298" s="212"/>
      <c r="B298" s="215"/>
      <c r="C298" s="189" t="s">
        <v>47</v>
      </c>
      <c r="D298" s="83">
        <v>0</v>
      </c>
      <c r="E298" s="83">
        <v>0</v>
      </c>
      <c r="F298" s="83">
        <v>0</v>
      </c>
      <c r="G298" s="83">
        <v>0</v>
      </c>
      <c r="H298" s="83">
        <v>0</v>
      </c>
      <c r="I298" s="83">
        <v>0</v>
      </c>
      <c r="J298" s="83">
        <v>0</v>
      </c>
      <c r="K298" s="83">
        <v>0</v>
      </c>
      <c r="L298" s="83">
        <v>0</v>
      </c>
      <c r="M298" s="81">
        <v>0</v>
      </c>
      <c r="N298" s="81">
        <v>0</v>
      </c>
      <c r="O298" s="81">
        <v>0</v>
      </c>
      <c r="P298" s="33"/>
      <c r="Q298" s="33"/>
    </row>
    <row r="299" spans="1:17" ht="15" customHeight="1" x14ac:dyDescent="0.25">
      <c r="A299" s="211">
        <v>115</v>
      </c>
      <c r="B299" s="214" t="s">
        <v>111</v>
      </c>
      <c r="C299" s="189" t="s">
        <v>15</v>
      </c>
      <c r="D299" s="83">
        <v>0</v>
      </c>
      <c r="E299" s="83">
        <v>0</v>
      </c>
      <c r="F299" s="83">
        <v>0</v>
      </c>
      <c r="G299" s="83">
        <v>0</v>
      </c>
      <c r="H299" s="83">
        <v>0</v>
      </c>
      <c r="I299" s="83">
        <v>0</v>
      </c>
      <c r="J299" s="83">
        <v>0</v>
      </c>
      <c r="K299" s="83">
        <v>0</v>
      </c>
      <c r="L299" s="83">
        <v>0</v>
      </c>
      <c r="M299" s="81">
        <v>0</v>
      </c>
      <c r="N299" s="81">
        <v>0</v>
      </c>
      <c r="O299" s="81">
        <v>0</v>
      </c>
      <c r="P299" s="33"/>
      <c r="Q299" s="33"/>
    </row>
    <row r="300" spans="1:17" ht="15" customHeight="1" x14ac:dyDescent="0.25">
      <c r="A300" s="219"/>
      <c r="B300" s="220"/>
      <c r="C300" s="189" t="s">
        <v>16</v>
      </c>
      <c r="D300" s="83">
        <v>145000</v>
      </c>
      <c r="E300" s="83">
        <v>95000</v>
      </c>
      <c r="F300" s="83">
        <v>110000</v>
      </c>
      <c r="G300" s="83">
        <v>110000</v>
      </c>
      <c r="H300" s="83">
        <v>110000</v>
      </c>
      <c r="I300" s="83">
        <v>110000</v>
      </c>
      <c r="J300" s="83">
        <v>110000</v>
      </c>
      <c r="K300" s="83">
        <v>110000</v>
      </c>
      <c r="L300" s="83">
        <v>100000</v>
      </c>
      <c r="M300" s="83">
        <v>100000</v>
      </c>
      <c r="N300" s="83">
        <v>100000</v>
      </c>
      <c r="O300" s="83">
        <v>100000</v>
      </c>
      <c r="P300" s="33"/>
      <c r="Q300" s="33"/>
    </row>
    <row r="301" spans="1:17" ht="15" customHeight="1" x14ac:dyDescent="0.25">
      <c r="A301" s="212"/>
      <c r="B301" s="215"/>
      <c r="C301" s="189" t="s">
        <v>47</v>
      </c>
      <c r="D301" s="83">
        <v>0</v>
      </c>
      <c r="E301" s="83">
        <v>0</v>
      </c>
      <c r="F301" s="83">
        <v>0</v>
      </c>
      <c r="G301" s="83">
        <v>0</v>
      </c>
      <c r="H301" s="83">
        <v>0</v>
      </c>
      <c r="I301" s="83">
        <v>0</v>
      </c>
      <c r="J301" s="83">
        <v>0</v>
      </c>
      <c r="K301" s="83">
        <v>0</v>
      </c>
      <c r="L301" s="83">
        <v>0</v>
      </c>
      <c r="M301" s="81">
        <v>0</v>
      </c>
      <c r="N301" s="81">
        <v>0</v>
      </c>
      <c r="O301" s="81">
        <v>0</v>
      </c>
      <c r="P301" s="33"/>
      <c r="Q301" s="33"/>
    </row>
    <row r="302" spans="1:17" ht="15" customHeight="1" x14ac:dyDescent="0.25">
      <c r="A302" s="211">
        <v>116</v>
      </c>
      <c r="B302" s="214" t="s">
        <v>112</v>
      </c>
      <c r="C302" s="189" t="s">
        <v>15</v>
      </c>
      <c r="D302" s="83">
        <v>73150</v>
      </c>
      <c r="E302" s="83">
        <v>73150</v>
      </c>
      <c r="F302" s="83">
        <v>64975</v>
      </c>
      <c r="G302" s="83">
        <v>64975</v>
      </c>
      <c r="H302" s="83">
        <v>64975</v>
      </c>
      <c r="I302" s="83">
        <v>64975</v>
      </c>
      <c r="J302" s="83">
        <v>64975</v>
      </c>
      <c r="K302" s="83">
        <v>64975</v>
      </c>
      <c r="L302" s="83">
        <v>64975</v>
      </c>
      <c r="M302" s="83">
        <v>64975</v>
      </c>
      <c r="N302" s="83">
        <v>64975</v>
      </c>
      <c r="O302" s="83">
        <v>64975</v>
      </c>
      <c r="P302" s="33"/>
      <c r="Q302" s="33"/>
    </row>
    <row r="303" spans="1:17" ht="15" customHeight="1" x14ac:dyDescent="0.25">
      <c r="A303" s="219"/>
      <c r="B303" s="220"/>
      <c r="C303" s="189" t="s">
        <v>16</v>
      </c>
      <c r="D303" s="83">
        <v>145000</v>
      </c>
      <c r="E303" s="83">
        <v>145000</v>
      </c>
      <c r="F303" s="83">
        <v>130000</v>
      </c>
      <c r="G303" s="83">
        <v>130000</v>
      </c>
      <c r="H303" s="83">
        <v>130000</v>
      </c>
      <c r="I303" s="83">
        <v>130000</v>
      </c>
      <c r="J303" s="83">
        <v>130000</v>
      </c>
      <c r="K303" s="83">
        <v>130000</v>
      </c>
      <c r="L303" s="83">
        <v>130000</v>
      </c>
      <c r="M303" s="83">
        <v>130000</v>
      </c>
      <c r="N303" s="83">
        <v>130000</v>
      </c>
      <c r="O303" s="83">
        <v>130000</v>
      </c>
      <c r="P303" s="33"/>
      <c r="Q303" s="33"/>
    </row>
    <row r="304" spans="1:17" ht="15" customHeight="1" x14ac:dyDescent="0.25">
      <c r="A304" s="212"/>
      <c r="B304" s="215"/>
      <c r="C304" s="189" t="s">
        <v>47</v>
      </c>
      <c r="D304" s="83">
        <v>0</v>
      </c>
      <c r="E304" s="83">
        <v>0</v>
      </c>
      <c r="F304" s="83">
        <v>0</v>
      </c>
      <c r="G304" s="83">
        <v>0</v>
      </c>
      <c r="H304" s="83">
        <v>0</v>
      </c>
      <c r="I304" s="83">
        <v>0</v>
      </c>
      <c r="J304" s="83">
        <v>0</v>
      </c>
      <c r="K304" s="83">
        <v>0</v>
      </c>
      <c r="L304" s="83">
        <v>0</v>
      </c>
      <c r="M304" s="81">
        <v>0</v>
      </c>
      <c r="N304" s="81">
        <v>0</v>
      </c>
      <c r="O304" s="81">
        <v>0</v>
      </c>
      <c r="P304" s="33"/>
      <c r="Q304" s="33"/>
    </row>
    <row r="305" spans="1:17" ht="15" customHeight="1" x14ac:dyDescent="0.25">
      <c r="A305" s="211">
        <v>117</v>
      </c>
      <c r="B305" s="214" t="s">
        <v>113</v>
      </c>
      <c r="C305" s="189" t="s">
        <v>15</v>
      </c>
      <c r="D305" s="83">
        <v>45000</v>
      </c>
      <c r="E305" s="83">
        <v>45000</v>
      </c>
      <c r="F305" s="83">
        <v>45000</v>
      </c>
      <c r="G305" s="83">
        <v>45000</v>
      </c>
      <c r="H305" s="83">
        <v>40000</v>
      </c>
      <c r="I305" s="83">
        <v>40000</v>
      </c>
      <c r="J305" s="83">
        <v>40000</v>
      </c>
      <c r="K305" s="83">
        <v>40000</v>
      </c>
      <c r="L305" s="83">
        <v>40000</v>
      </c>
      <c r="M305" s="83">
        <v>40000</v>
      </c>
      <c r="N305" s="83">
        <v>40000</v>
      </c>
      <c r="O305" s="83">
        <v>40000</v>
      </c>
      <c r="P305" s="33"/>
      <c r="Q305" s="33"/>
    </row>
    <row r="306" spans="1:17" ht="15" customHeight="1" x14ac:dyDescent="0.25">
      <c r="A306" s="219"/>
      <c r="B306" s="220"/>
      <c r="C306" s="189" t="s">
        <v>16</v>
      </c>
      <c r="D306" s="83">
        <v>155000</v>
      </c>
      <c r="E306" s="83">
        <v>164725</v>
      </c>
      <c r="F306" s="83">
        <v>155000</v>
      </c>
      <c r="G306" s="83">
        <v>155000</v>
      </c>
      <c r="H306" s="83">
        <v>140000</v>
      </c>
      <c r="I306" s="83">
        <v>140000</v>
      </c>
      <c r="J306" s="83">
        <v>140000</v>
      </c>
      <c r="K306" s="83">
        <v>140000</v>
      </c>
      <c r="L306" s="83">
        <v>140000</v>
      </c>
      <c r="M306" s="83">
        <v>140000</v>
      </c>
      <c r="N306" s="83">
        <v>140000</v>
      </c>
      <c r="O306" s="83">
        <v>140000</v>
      </c>
      <c r="P306" s="33"/>
      <c r="Q306" s="33"/>
    </row>
    <row r="307" spans="1:17" ht="15" customHeight="1" x14ac:dyDescent="0.25">
      <c r="A307" s="212"/>
      <c r="B307" s="215"/>
      <c r="C307" s="189" t="s">
        <v>47</v>
      </c>
      <c r="D307" s="83">
        <v>0</v>
      </c>
      <c r="E307" s="83">
        <v>50000</v>
      </c>
      <c r="F307" s="83">
        <v>0</v>
      </c>
      <c r="G307" s="83">
        <v>0</v>
      </c>
      <c r="H307" s="83">
        <v>0</v>
      </c>
      <c r="I307" s="83">
        <v>0</v>
      </c>
      <c r="J307" s="83">
        <v>0</v>
      </c>
      <c r="K307" s="83">
        <v>0</v>
      </c>
      <c r="L307" s="83">
        <v>0</v>
      </c>
      <c r="M307" s="81">
        <v>0</v>
      </c>
      <c r="N307" s="81">
        <v>0</v>
      </c>
      <c r="O307" s="81">
        <v>0</v>
      </c>
      <c r="P307" s="33"/>
      <c r="Q307" s="33"/>
    </row>
    <row r="308" spans="1:17" ht="15" customHeight="1" x14ac:dyDescent="0.25">
      <c r="A308" s="211">
        <v>118</v>
      </c>
      <c r="B308" s="214" t="s">
        <v>114</v>
      </c>
      <c r="C308" s="189" t="s">
        <v>15</v>
      </c>
      <c r="D308" s="83">
        <v>0</v>
      </c>
      <c r="E308" s="83">
        <v>0</v>
      </c>
      <c r="F308" s="83">
        <v>0</v>
      </c>
      <c r="G308" s="83">
        <v>0</v>
      </c>
      <c r="H308" s="83">
        <v>0</v>
      </c>
      <c r="I308" s="83">
        <v>0</v>
      </c>
      <c r="J308" s="83">
        <v>0</v>
      </c>
      <c r="K308" s="83">
        <v>0</v>
      </c>
      <c r="L308" s="83">
        <v>0</v>
      </c>
      <c r="M308" s="81">
        <v>0</v>
      </c>
      <c r="N308" s="81">
        <v>0</v>
      </c>
      <c r="O308" s="81">
        <v>0</v>
      </c>
      <c r="P308" s="33"/>
      <c r="Q308" s="33"/>
    </row>
    <row r="309" spans="1:17" ht="15" customHeight="1" x14ac:dyDescent="0.25">
      <c r="A309" s="219"/>
      <c r="B309" s="220"/>
      <c r="C309" s="189" t="s">
        <v>16</v>
      </c>
      <c r="D309" s="83">
        <v>93025</v>
      </c>
      <c r="E309" s="83">
        <v>93025</v>
      </c>
      <c r="F309" s="83">
        <v>93025</v>
      </c>
      <c r="G309" s="83">
        <v>93025</v>
      </c>
      <c r="H309" s="83">
        <v>93025</v>
      </c>
      <c r="I309" s="83">
        <v>93025</v>
      </c>
      <c r="J309" s="83">
        <v>93025</v>
      </c>
      <c r="K309" s="83">
        <v>93025</v>
      </c>
      <c r="L309" s="83">
        <v>93025</v>
      </c>
      <c r="M309" s="83">
        <v>93025</v>
      </c>
      <c r="N309" s="83">
        <v>93025</v>
      </c>
      <c r="O309" s="83">
        <v>93025</v>
      </c>
      <c r="P309" s="33"/>
      <c r="Q309" s="33"/>
    </row>
    <row r="310" spans="1:17" ht="15" customHeight="1" x14ac:dyDescent="0.25">
      <c r="A310" s="212"/>
      <c r="B310" s="215"/>
      <c r="C310" s="189" t="s">
        <v>47</v>
      </c>
      <c r="D310" s="83">
        <v>150000</v>
      </c>
      <c r="E310" s="83">
        <v>0</v>
      </c>
      <c r="F310" s="83">
        <v>0</v>
      </c>
      <c r="G310" s="83">
        <v>0</v>
      </c>
      <c r="H310" s="83">
        <v>0</v>
      </c>
      <c r="I310" s="83">
        <v>0</v>
      </c>
      <c r="J310" s="83">
        <v>0</v>
      </c>
      <c r="K310" s="83">
        <v>0</v>
      </c>
      <c r="L310" s="83">
        <v>0</v>
      </c>
      <c r="M310" s="81">
        <v>0</v>
      </c>
      <c r="N310" s="81">
        <v>0</v>
      </c>
      <c r="O310" s="81">
        <v>0</v>
      </c>
      <c r="P310" s="33"/>
      <c r="Q310" s="33"/>
    </row>
    <row r="311" spans="1:17" ht="15" customHeight="1" x14ac:dyDescent="0.25">
      <c r="A311" s="211">
        <v>119</v>
      </c>
      <c r="B311" s="214" t="s">
        <v>115</v>
      </c>
      <c r="C311" s="189" t="s">
        <v>15</v>
      </c>
      <c r="D311" s="83">
        <v>76350</v>
      </c>
      <c r="E311" s="83">
        <v>76350</v>
      </c>
      <c r="F311" s="83">
        <v>76350</v>
      </c>
      <c r="G311" s="83">
        <v>76350</v>
      </c>
      <c r="H311" s="83">
        <v>76350</v>
      </c>
      <c r="I311" s="83">
        <v>76350</v>
      </c>
      <c r="J311" s="83">
        <v>66625</v>
      </c>
      <c r="K311" s="83">
        <v>68175</v>
      </c>
      <c r="L311" s="83">
        <v>68175</v>
      </c>
      <c r="M311" s="83">
        <v>68175</v>
      </c>
      <c r="N311" s="83">
        <v>68175</v>
      </c>
      <c r="O311" s="83">
        <v>68175</v>
      </c>
      <c r="P311" s="33"/>
      <c r="Q311" s="33"/>
    </row>
    <row r="312" spans="1:17" ht="15" customHeight="1" x14ac:dyDescent="0.25">
      <c r="A312" s="219"/>
      <c r="B312" s="220"/>
      <c r="C312" s="189" t="s">
        <v>16</v>
      </c>
      <c r="D312" s="83">
        <v>112500</v>
      </c>
      <c r="E312" s="83">
        <v>112500</v>
      </c>
      <c r="F312" s="83">
        <v>112500</v>
      </c>
      <c r="G312" s="83">
        <v>112500</v>
      </c>
      <c r="H312" s="83">
        <v>112500</v>
      </c>
      <c r="I312" s="83">
        <v>112500</v>
      </c>
      <c r="J312" s="83">
        <v>97500</v>
      </c>
      <c r="K312" s="83">
        <v>97500</v>
      </c>
      <c r="L312" s="83">
        <v>97500</v>
      </c>
      <c r="M312" s="83">
        <v>97500</v>
      </c>
      <c r="N312" s="83">
        <v>97500</v>
      </c>
      <c r="O312" s="83">
        <v>97500</v>
      </c>
      <c r="P312" s="33"/>
      <c r="Q312" s="33"/>
    </row>
    <row r="313" spans="1:17" ht="15" customHeight="1" x14ac:dyDescent="0.25">
      <c r="A313" s="212"/>
      <c r="B313" s="215"/>
      <c r="C313" s="189" t="s">
        <v>47</v>
      </c>
      <c r="D313" s="83">
        <v>0</v>
      </c>
      <c r="E313" s="83">
        <v>0</v>
      </c>
      <c r="F313" s="83">
        <v>0</v>
      </c>
      <c r="G313" s="83">
        <v>0</v>
      </c>
      <c r="H313" s="83">
        <v>0</v>
      </c>
      <c r="I313" s="83">
        <v>0</v>
      </c>
      <c r="J313" s="83">
        <v>0</v>
      </c>
      <c r="K313" s="83">
        <v>0</v>
      </c>
      <c r="L313" s="83">
        <v>0</v>
      </c>
      <c r="M313" s="81">
        <v>0</v>
      </c>
      <c r="N313" s="81">
        <v>0</v>
      </c>
      <c r="O313" s="81">
        <v>0</v>
      </c>
      <c r="P313" s="33"/>
      <c r="Q313" s="33"/>
    </row>
    <row r="314" spans="1:17" ht="15" customHeight="1" x14ac:dyDescent="0.25">
      <c r="A314" s="211">
        <v>120</v>
      </c>
      <c r="B314" s="214" t="s">
        <v>116</v>
      </c>
      <c r="C314" s="189" t="s">
        <v>15</v>
      </c>
      <c r="D314" s="83">
        <v>108950</v>
      </c>
      <c r="E314" s="83">
        <v>108950</v>
      </c>
      <c r="F314" s="83">
        <v>100775</v>
      </c>
      <c r="G314" s="83">
        <v>100775</v>
      </c>
      <c r="H314" s="83">
        <v>100775</v>
      </c>
      <c r="I314" s="83">
        <v>100775</v>
      </c>
      <c r="J314" s="83">
        <v>100775</v>
      </c>
      <c r="K314" s="83">
        <v>100775</v>
      </c>
      <c r="L314" s="83">
        <v>100775</v>
      </c>
      <c r="M314" s="81">
        <v>92600</v>
      </c>
      <c r="N314" s="81">
        <v>92600</v>
      </c>
      <c r="O314" s="81">
        <v>92600</v>
      </c>
      <c r="P314" s="33"/>
      <c r="Q314" s="33"/>
    </row>
    <row r="315" spans="1:17" ht="15" customHeight="1" x14ac:dyDescent="0.25">
      <c r="A315" s="219"/>
      <c r="B315" s="220"/>
      <c r="C315" s="189" t="s">
        <v>16</v>
      </c>
      <c r="D315" s="83">
        <v>225000</v>
      </c>
      <c r="E315" s="83">
        <v>168750</v>
      </c>
      <c r="F315" s="83">
        <v>157500</v>
      </c>
      <c r="G315" s="83">
        <v>157500</v>
      </c>
      <c r="H315" s="83">
        <v>157500</v>
      </c>
      <c r="I315" s="83">
        <v>157500</v>
      </c>
      <c r="J315" s="83">
        <v>157500</v>
      </c>
      <c r="K315" s="83">
        <v>157500</v>
      </c>
      <c r="L315" s="83">
        <v>157500</v>
      </c>
      <c r="M315" s="81">
        <v>146250</v>
      </c>
      <c r="N315" s="81">
        <v>146250</v>
      </c>
      <c r="O315" s="81">
        <v>146250</v>
      </c>
      <c r="P315" s="33"/>
      <c r="Q315" s="33"/>
    </row>
    <row r="316" spans="1:17" ht="15" customHeight="1" x14ac:dyDescent="0.25">
      <c r="A316" s="212"/>
      <c r="B316" s="215"/>
      <c r="C316" s="189" t="s">
        <v>47</v>
      </c>
      <c r="D316" s="83">
        <v>0</v>
      </c>
      <c r="E316" s="83">
        <v>0</v>
      </c>
      <c r="F316" s="83">
        <v>0</v>
      </c>
      <c r="G316" s="83">
        <v>0</v>
      </c>
      <c r="H316" s="83">
        <v>0</v>
      </c>
      <c r="I316" s="83">
        <v>0</v>
      </c>
      <c r="J316" s="83">
        <v>0</v>
      </c>
      <c r="K316" s="83">
        <v>0</v>
      </c>
      <c r="L316" s="83">
        <v>0</v>
      </c>
      <c r="M316" s="81">
        <v>0</v>
      </c>
      <c r="N316" s="81">
        <v>0</v>
      </c>
      <c r="O316" s="81">
        <v>0</v>
      </c>
      <c r="P316" s="33"/>
      <c r="Q316" s="33"/>
    </row>
    <row r="317" spans="1:17" ht="15" customHeight="1" x14ac:dyDescent="0.25">
      <c r="A317" s="211">
        <v>121</v>
      </c>
      <c r="B317" s="214" t="s">
        <v>117</v>
      </c>
      <c r="C317" s="189" t="s">
        <v>15</v>
      </c>
      <c r="D317" s="89">
        <v>83000</v>
      </c>
      <c r="E317" s="89">
        <v>83000</v>
      </c>
      <c r="F317" s="89">
        <v>83000</v>
      </c>
      <c r="G317" s="89">
        <v>83000</v>
      </c>
      <c r="H317" s="89">
        <v>83000</v>
      </c>
      <c r="I317" s="89">
        <v>83000</v>
      </c>
      <c r="J317" s="89">
        <v>83000</v>
      </c>
      <c r="K317" s="89">
        <v>83000</v>
      </c>
      <c r="L317" s="89">
        <v>83000</v>
      </c>
      <c r="M317" s="89">
        <v>83000</v>
      </c>
      <c r="N317" s="89">
        <v>83000</v>
      </c>
      <c r="O317" s="89">
        <v>83000</v>
      </c>
      <c r="P317" s="33"/>
      <c r="Q317" s="33"/>
    </row>
    <row r="318" spans="1:17" ht="15" customHeight="1" x14ac:dyDescent="0.25">
      <c r="A318" s="219"/>
      <c r="B318" s="220"/>
      <c r="C318" s="189" t="s">
        <v>16</v>
      </c>
      <c r="D318" s="89">
        <f t="shared" ref="D318:O318" si="7">131000-D317</f>
        <v>48000</v>
      </c>
      <c r="E318" s="89">
        <f t="shared" si="7"/>
        <v>48000</v>
      </c>
      <c r="F318" s="89">
        <f t="shared" si="7"/>
        <v>48000</v>
      </c>
      <c r="G318" s="96">
        <f t="shared" si="7"/>
        <v>48000</v>
      </c>
      <c r="H318" s="96">
        <f t="shared" si="7"/>
        <v>48000</v>
      </c>
      <c r="I318" s="96">
        <f t="shared" si="7"/>
        <v>48000</v>
      </c>
      <c r="J318" s="96">
        <f t="shared" si="7"/>
        <v>48000</v>
      </c>
      <c r="K318" s="96">
        <f t="shared" si="7"/>
        <v>48000</v>
      </c>
      <c r="L318" s="96">
        <f t="shared" si="7"/>
        <v>48000</v>
      </c>
      <c r="M318" s="96">
        <f t="shared" si="7"/>
        <v>48000</v>
      </c>
      <c r="N318" s="96">
        <f t="shared" si="7"/>
        <v>48000</v>
      </c>
      <c r="O318" s="96">
        <f t="shared" si="7"/>
        <v>48000</v>
      </c>
      <c r="P318" s="33"/>
      <c r="Q318" s="33"/>
    </row>
    <row r="319" spans="1:17" ht="15" customHeight="1" x14ac:dyDescent="0.25">
      <c r="A319" s="212"/>
      <c r="B319" s="215"/>
      <c r="C319" s="189" t="s">
        <v>47</v>
      </c>
      <c r="D319" s="83">
        <v>0</v>
      </c>
      <c r="E319" s="83">
        <v>0</v>
      </c>
      <c r="F319" s="83">
        <v>0</v>
      </c>
      <c r="G319" s="83">
        <v>0</v>
      </c>
      <c r="H319" s="83">
        <v>0</v>
      </c>
      <c r="I319" s="83">
        <v>0</v>
      </c>
      <c r="J319" s="83">
        <v>0</v>
      </c>
      <c r="K319" s="83">
        <v>0</v>
      </c>
      <c r="L319" s="83">
        <v>0</v>
      </c>
      <c r="M319" s="81">
        <v>0</v>
      </c>
      <c r="N319" s="81">
        <v>0</v>
      </c>
      <c r="O319" s="81">
        <v>0</v>
      </c>
      <c r="P319" s="33"/>
      <c r="Q319" s="33"/>
    </row>
    <row r="320" spans="1:17" ht="15" customHeight="1" x14ac:dyDescent="0.25">
      <c r="A320" s="211">
        <v>122</v>
      </c>
      <c r="B320" s="214" t="s">
        <v>118</v>
      </c>
      <c r="C320" s="189" t="s">
        <v>15</v>
      </c>
      <c r="D320" s="83">
        <v>73150</v>
      </c>
      <c r="E320" s="83">
        <v>73150</v>
      </c>
      <c r="F320" s="83">
        <v>73150</v>
      </c>
      <c r="G320" s="83">
        <v>73150</v>
      </c>
      <c r="H320" s="83">
        <v>73150</v>
      </c>
      <c r="I320" s="83">
        <v>63425</v>
      </c>
      <c r="J320" s="83">
        <v>63425</v>
      </c>
      <c r="K320" s="83">
        <v>63425</v>
      </c>
      <c r="L320" s="83">
        <v>63425</v>
      </c>
      <c r="M320" s="83">
        <v>63425</v>
      </c>
      <c r="N320" s="83">
        <v>63425</v>
      </c>
      <c r="O320" s="83">
        <v>63425</v>
      </c>
      <c r="P320" s="33"/>
      <c r="Q320" s="33"/>
    </row>
    <row r="321" spans="1:17" ht="15" customHeight="1" x14ac:dyDescent="0.25">
      <c r="A321" s="219"/>
      <c r="B321" s="220"/>
      <c r="C321" s="189" t="s">
        <v>16</v>
      </c>
      <c r="D321" s="83">
        <v>165000</v>
      </c>
      <c r="E321" s="83">
        <v>165000</v>
      </c>
      <c r="F321" s="83">
        <v>165000</v>
      </c>
      <c r="G321" s="83">
        <v>165000</v>
      </c>
      <c r="H321" s="83">
        <v>165000</v>
      </c>
      <c r="I321" s="83">
        <v>145000</v>
      </c>
      <c r="J321" s="83">
        <v>145000</v>
      </c>
      <c r="K321" s="83">
        <v>135000</v>
      </c>
      <c r="L321" s="83">
        <v>135000</v>
      </c>
      <c r="M321" s="83">
        <v>135000</v>
      </c>
      <c r="N321" s="83">
        <v>135000</v>
      </c>
      <c r="O321" s="83">
        <v>135000</v>
      </c>
      <c r="P321" s="33"/>
      <c r="Q321" s="33"/>
    </row>
    <row r="322" spans="1:17" ht="15" customHeight="1" x14ac:dyDescent="0.25">
      <c r="A322" s="212"/>
      <c r="B322" s="215"/>
      <c r="C322" s="189" t="s">
        <v>47</v>
      </c>
      <c r="D322" s="83">
        <v>0</v>
      </c>
      <c r="E322" s="83">
        <v>0</v>
      </c>
      <c r="F322" s="83">
        <v>0</v>
      </c>
      <c r="G322" s="83">
        <v>0</v>
      </c>
      <c r="H322" s="83">
        <v>0</v>
      </c>
      <c r="I322" s="83">
        <v>0</v>
      </c>
      <c r="J322" s="83">
        <v>0</v>
      </c>
      <c r="K322" s="83">
        <v>0</v>
      </c>
      <c r="L322" s="83">
        <v>0</v>
      </c>
      <c r="M322" s="81">
        <v>0</v>
      </c>
      <c r="N322" s="81">
        <v>0</v>
      </c>
      <c r="O322" s="81">
        <v>0</v>
      </c>
      <c r="P322" s="33"/>
      <c r="Q322" s="33"/>
    </row>
    <row r="323" spans="1:17" ht="15" customHeight="1" x14ac:dyDescent="0.25">
      <c r="A323" s="211">
        <v>123</v>
      </c>
      <c r="B323" s="214" t="s">
        <v>119</v>
      </c>
      <c r="C323" s="189" t="s">
        <v>15</v>
      </c>
      <c r="D323" s="83">
        <v>131450</v>
      </c>
      <c r="E323" s="83">
        <v>12750</v>
      </c>
      <c r="F323" s="83">
        <v>12750</v>
      </c>
      <c r="G323" s="83">
        <v>12750</v>
      </c>
      <c r="H323" s="83">
        <v>12750</v>
      </c>
      <c r="I323" s="83">
        <v>12750</v>
      </c>
      <c r="J323" s="83">
        <v>12750</v>
      </c>
      <c r="K323" s="83">
        <v>12750</v>
      </c>
      <c r="L323" s="83">
        <v>12750</v>
      </c>
      <c r="M323" s="83">
        <v>12750</v>
      </c>
      <c r="N323" s="83">
        <v>12750</v>
      </c>
      <c r="O323" s="83">
        <v>12750</v>
      </c>
      <c r="P323" s="33"/>
      <c r="Q323" s="33"/>
    </row>
    <row r="324" spans="1:17" ht="15" customHeight="1" x14ac:dyDescent="0.25">
      <c r="A324" s="219"/>
      <c r="B324" s="220"/>
      <c r="C324" s="189" t="s">
        <v>16</v>
      </c>
      <c r="D324" s="83">
        <v>195000</v>
      </c>
      <c r="E324" s="83">
        <v>175000</v>
      </c>
      <c r="F324" s="83">
        <v>175000</v>
      </c>
      <c r="G324" s="83">
        <v>175000</v>
      </c>
      <c r="H324" s="83">
        <v>175000</v>
      </c>
      <c r="I324" s="83">
        <v>175000</v>
      </c>
      <c r="J324" s="83">
        <v>175000</v>
      </c>
      <c r="K324" s="83">
        <v>175000</v>
      </c>
      <c r="L324" s="83">
        <v>175000</v>
      </c>
      <c r="M324" s="83">
        <v>175000</v>
      </c>
      <c r="N324" s="83">
        <v>175000</v>
      </c>
      <c r="O324" s="83">
        <v>175000</v>
      </c>
      <c r="P324" s="33"/>
      <c r="Q324" s="33"/>
    </row>
    <row r="325" spans="1:17" ht="15" customHeight="1" x14ac:dyDescent="0.25">
      <c r="A325" s="212"/>
      <c r="B325" s="215"/>
      <c r="C325" s="189" t="s">
        <v>47</v>
      </c>
      <c r="D325" s="83">
        <v>0</v>
      </c>
      <c r="E325" s="83">
        <v>0</v>
      </c>
      <c r="F325" s="83">
        <v>0</v>
      </c>
      <c r="G325" s="83">
        <v>0</v>
      </c>
      <c r="H325" s="83">
        <v>0</v>
      </c>
      <c r="I325" s="83">
        <v>0</v>
      </c>
      <c r="J325" s="83">
        <v>0</v>
      </c>
      <c r="K325" s="83">
        <v>0</v>
      </c>
      <c r="L325" s="83">
        <v>0</v>
      </c>
      <c r="M325" s="81">
        <v>0</v>
      </c>
      <c r="N325" s="81">
        <v>0</v>
      </c>
      <c r="O325" s="81">
        <v>0</v>
      </c>
      <c r="P325" s="33"/>
      <c r="Q325" s="33"/>
    </row>
    <row r="326" spans="1:17" ht="15" customHeight="1" x14ac:dyDescent="0.25">
      <c r="A326" s="211">
        <v>124</v>
      </c>
      <c r="B326" s="214" t="s">
        <v>120</v>
      </c>
      <c r="C326" s="189" t="s">
        <v>15</v>
      </c>
      <c r="D326" s="83">
        <v>0</v>
      </c>
      <c r="E326" s="83">
        <v>0</v>
      </c>
      <c r="F326" s="83">
        <v>0</v>
      </c>
      <c r="G326" s="83">
        <v>0</v>
      </c>
      <c r="H326" s="83">
        <v>0</v>
      </c>
      <c r="I326" s="83">
        <v>0</v>
      </c>
      <c r="J326" s="83">
        <v>0</v>
      </c>
      <c r="K326" s="83">
        <v>0</v>
      </c>
      <c r="L326" s="83">
        <v>0</v>
      </c>
      <c r="M326" s="81">
        <v>0</v>
      </c>
      <c r="N326" s="81">
        <v>0</v>
      </c>
      <c r="O326" s="81">
        <v>0</v>
      </c>
      <c r="P326" s="33"/>
      <c r="Q326" s="33"/>
    </row>
    <row r="327" spans="1:17" ht="15" customHeight="1" x14ac:dyDescent="0.25">
      <c r="A327" s="219"/>
      <c r="B327" s="220"/>
      <c r="C327" s="189" t="s">
        <v>16</v>
      </c>
      <c r="D327" s="83">
        <v>823363</v>
      </c>
      <c r="E327" s="83">
        <v>823362</v>
      </c>
      <c r="F327" s="83">
        <v>845656.25</v>
      </c>
      <c r="G327" s="83">
        <v>850568.75</v>
      </c>
      <c r="H327" s="83">
        <v>850568.75</v>
      </c>
      <c r="I327" s="83">
        <v>850568.75</v>
      </c>
      <c r="J327" s="83">
        <v>850568.75</v>
      </c>
      <c r="K327" s="83">
        <v>850568.75</v>
      </c>
      <c r="L327" s="83">
        <v>850568.75</v>
      </c>
      <c r="M327" s="81">
        <v>928275</v>
      </c>
      <c r="N327" s="81">
        <v>928275</v>
      </c>
      <c r="O327" s="81">
        <v>928275</v>
      </c>
      <c r="P327" s="33"/>
      <c r="Q327" s="33"/>
    </row>
    <row r="328" spans="1:17" ht="15" customHeight="1" x14ac:dyDescent="0.25">
      <c r="A328" s="212"/>
      <c r="B328" s="215"/>
      <c r="C328" s="189" t="s">
        <v>47</v>
      </c>
      <c r="D328" s="83">
        <v>0</v>
      </c>
      <c r="E328" s="83">
        <v>0</v>
      </c>
      <c r="F328" s="83">
        <v>0</v>
      </c>
      <c r="G328" s="83">
        <v>0</v>
      </c>
      <c r="H328" s="83">
        <v>0</v>
      </c>
      <c r="I328" s="83">
        <v>0</v>
      </c>
      <c r="J328" s="83">
        <v>0</v>
      </c>
      <c r="K328" s="83">
        <v>0</v>
      </c>
      <c r="L328" s="83">
        <v>0</v>
      </c>
      <c r="M328" s="81">
        <v>0</v>
      </c>
      <c r="N328" s="81">
        <v>0</v>
      </c>
      <c r="O328" s="81">
        <v>0</v>
      </c>
      <c r="P328" s="33"/>
      <c r="Q328" s="33"/>
    </row>
    <row r="329" spans="1:17" ht="15" customHeight="1" x14ac:dyDescent="0.25">
      <c r="A329" s="211">
        <v>125</v>
      </c>
      <c r="B329" s="214" t="s">
        <v>121</v>
      </c>
      <c r="C329" s="189" t="s">
        <v>15</v>
      </c>
      <c r="D329" s="83">
        <v>285000</v>
      </c>
      <c r="E329" s="83">
        <v>285000</v>
      </c>
      <c r="F329" s="83">
        <v>285000</v>
      </c>
      <c r="G329" s="83">
        <v>297250</v>
      </c>
      <c r="H329" s="83">
        <v>285000</v>
      </c>
      <c r="I329" s="83">
        <v>285000</v>
      </c>
      <c r="J329" s="83">
        <v>285000</v>
      </c>
      <c r="K329" s="83">
        <v>285000</v>
      </c>
      <c r="L329" s="83">
        <v>285000</v>
      </c>
      <c r="M329" s="83">
        <v>285000</v>
      </c>
      <c r="N329" s="83">
        <v>285000</v>
      </c>
      <c r="O329" s="83">
        <v>285000</v>
      </c>
      <c r="P329" s="33"/>
      <c r="Q329" s="33"/>
    </row>
    <row r="330" spans="1:17" ht="15" customHeight="1" x14ac:dyDescent="0.25">
      <c r="A330" s="219"/>
      <c r="B330" s="220"/>
      <c r="C330" s="189" t="s">
        <v>16</v>
      </c>
      <c r="D330" s="83">
        <v>120000</v>
      </c>
      <c r="E330" s="83">
        <v>120000</v>
      </c>
      <c r="F330" s="83">
        <v>120000</v>
      </c>
      <c r="G330" s="83">
        <v>120000</v>
      </c>
      <c r="H330" s="83">
        <v>120000</v>
      </c>
      <c r="I330" s="83">
        <v>105000</v>
      </c>
      <c r="J330" s="83">
        <v>120000</v>
      </c>
      <c r="K330" s="83">
        <v>120000</v>
      </c>
      <c r="L330" s="83">
        <v>100000</v>
      </c>
      <c r="M330" s="81">
        <v>120000</v>
      </c>
      <c r="N330" s="81">
        <v>120000</v>
      </c>
      <c r="O330" s="81">
        <v>120000</v>
      </c>
      <c r="P330" s="33"/>
      <c r="Q330" s="33"/>
    </row>
    <row r="331" spans="1:17" ht="15" customHeight="1" x14ac:dyDescent="0.25">
      <c r="A331" s="212"/>
      <c r="B331" s="215"/>
      <c r="C331" s="189" t="s">
        <v>47</v>
      </c>
      <c r="D331" s="83">
        <v>0</v>
      </c>
      <c r="E331" s="83">
        <v>0</v>
      </c>
      <c r="F331" s="83">
        <v>0</v>
      </c>
      <c r="G331" s="83">
        <v>0</v>
      </c>
      <c r="H331" s="83">
        <v>0</v>
      </c>
      <c r="I331" s="83">
        <v>0</v>
      </c>
      <c r="J331" s="83">
        <v>0</v>
      </c>
      <c r="K331" s="83">
        <v>0</v>
      </c>
      <c r="L331" s="83">
        <v>0</v>
      </c>
      <c r="M331" s="81">
        <v>0</v>
      </c>
      <c r="N331" s="81">
        <v>0</v>
      </c>
      <c r="O331" s="81">
        <v>0</v>
      </c>
      <c r="P331" s="33"/>
      <c r="Q331" s="33"/>
    </row>
    <row r="332" spans="1:17" ht="15" customHeight="1" x14ac:dyDescent="0.25">
      <c r="A332" s="211">
        <v>126</v>
      </c>
      <c r="B332" s="214" t="s">
        <v>122</v>
      </c>
      <c r="C332" s="189" t="s">
        <v>15</v>
      </c>
      <c r="D332" s="83">
        <v>293553</v>
      </c>
      <c r="E332" s="83">
        <v>293553</v>
      </c>
      <c r="F332" s="84">
        <v>293552.5</v>
      </c>
      <c r="G332" s="84">
        <v>293552.5</v>
      </c>
      <c r="H332" s="84">
        <v>293552.5</v>
      </c>
      <c r="I332" s="84">
        <v>293552.5</v>
      </c>
      <c r="J332" s="83">
        <v>293552.5</v>
      </c>
      <c r="K332" s="83">
        <v>293552.5</v>
      </c>
      <c r="L332" s="83">
        <v>293553</v>
      </c>
      <c r="M332" s="83">
        <v>293553</v>
      </c>
      <c r="N332" s="83">
        <v>293553</v>
      </c>
      <c r="O332" s="83">
        <v>293553</v>
      </c>
      <c r="P332" s="33"/>
      <c r="Q332" s="33"/>
    </row>
    <row r="333" spans="1:17" ht="15" customHeight="1" x14ac:dyDescent="0.25">
      <c r="A333" s="219"/>
      <c r="B333" s="220"/>
      <c r="C333" s="189" t="s">
        <v>16</v>
      </c>
      <c r="D333" s="83">
        <v>131250</v>
      </c>
      <c r="E333" s="83">
        <v>131250</v>
      </c>
      <c r="F333" s="83">
        <v>131250</v>
      </c>
      <c r="G333" s="83">
        <v>131250</v>
      </c>
      <c r="H333" s="83">
        <v>131250</v>
      </c>
      <c r="I333" s="83">
        <v>131250</v>
      </c>
      <c r="J333" s="83">
        <v>131250</v>
      </c>
      <c r="K333" s="83">
        <v>131250</v>
      </c>
      <c r="L333" s="83">
        <v>116250</v>
      </c>
      <c r="M333" s="81">
        <v>131250</v>
      </c>
      <c r="N333" s="81">
        <v>131250</v>
      </c>
      <c r="O333" s="81">
        <v>131250</v>
      </c>
      <c r="P333" s="33"/>
      <c r="Q333" s="33"/>
    </row>
    <row r="334" spans="1:17" ht="15" customHeight="1" x14ac:dyDescent="0.25">
      <c r="A334" s="212"/>
      <c r="B334" s="215"/>
      <c r="C334" s="189" t="s">
        <v>47</v>
      </c>
      <c r="D334" s="83">
        <v>0</v>
      </c>
      <c r="E334" s="83">
        <v>0</v>
      </c>
      <c r="F334" s="83">
        <v>0</v>
      </c>
      <c r="G334" s="83">
        <v>0</v>
      </c>
      <c r="H334" s="83">
        <v>0</v>
      </c>
      <c r="I334" s="83">
        <v>0</v>
      </c>
      <c r="J334" s="83">
        <v>0</v>
      </c>
      <c r="K334" s="83">
        <v>0</v>
      </c>
      <c r="L334" s="83">
        <v>0</v>
      </c>
      <c r="M334" s="81">
        <v>0</v>
      </c>
      <c r="N334" s="81">
        <v>0</v>
      </c>
      <c r="O334" s="81">
        <v>0</v>
      </c>
      <c r="P334" s="33"/>
      <c r="Q334" s="33"/>
    </row>
    <row r="335" spans="1:17" ht="15" customHeight="1" x14ac:dyDescent="0.25">
      <c r="A335" s="211">
        <v>127</v>
      </c>
      <c r="B335" s="214" t="s">
        <v>123</v>
      </c>
      <c r="C335" s="189" t="s">
        <v>15</v>
      </c>
      <c r="D335" s="83">
        <v>0</v>
      </c>
      <c r="E335" s="83">
        <v>0</v>
      </c>
      <c r="F335" s="83">
        <v>0</v>
      </c>
      <c r="G335" s="83">
        <v>0</v>
      </c>
      <c r="H335" s="83">
        <v>0</v>
      </c>
      <c r="I335" s="83">
        <v>0</v>
      </c>
      <c r="J335" s="83">
        <v>0</v>
      </c>
      <c r="K335" s="83">
        <v>8200</v>
      </c>
      <c r="L335" s="83">
        <v>8200</v>
      </c>
      <c r="M335" s="83">
        <v>8200</v>
      </c>
      <c r="N335" s="81">
        <v>0</v>
      </c>
      <c r="O335" s="81">
        <v>0</v>
      </c>
      <c r="P335" s="33"/>
      <c r="Q335" s="33"/>
    </row>
    <row r="336" spans="1:17" ht="15" customHeight="1" x14ac:dyDescent="0.25">
      <c r="A336" s="219"/>
      <c r="B336" s="220"/>
      <c r="C336" s="189" t="s">
        <v>16</v>
      </c>
      <c r="D336" s="83">
        <v>295000</v>
      </c>
      <c r="E336" s="83">
        <v>295000</v>
      </c>
      <c r="F336" s="83">
        <v>0</v>
      </c>
      <c r="G336" s="84">
        <v>280000</v>
      </c>
      <c r="H336" s="83">
        <v>295000</v>
      </c>
      <c r="I336" s="83">
        <v>295000</v>
      </c>
      <c r="J336" s="83">
        <v>295000</v>
      </c>
      <c r="K336" s="83">
        <v>250000</v>
      </c>
      <c r="L336" s="83">
        <v>265000</v>
      </c>
      <c r="M336" s="83">
        <v>265000</v>
      </c>
      <c r="N336" s="81">
        <v>250000</v>
      </c>
      <c r="O336" s="81">
        <v>250000</v>
      </c>
      <c r="P336" s="33"/>
      <c r="Q336" s="33"/>
    </row>
    <row r="337" spans="1:17" ht="15" customHeight="1" x14ac:dyDescent="0.25">
      <c r="A337" s="212"/>
      <c r="B337" s="215"/>
      <c r="C337" s="189" t="s">
        <v>47</v>
      </c>
      <c r="D337" s="83">
        <v>0</v>
      </c>
      <c r="E337" s="83">
        <v>0</v>
      </c>
      <c r="F337" s="83">
        <v>0</v>
      </c>
      <c r="G337" s="83">
        <v>0</v>
      </c>
      <c r="H337" s="83">
        <v>0</v>
      </c>
      <c r="I337" s="83">
        <v>0</v>
      </c>
      <c r="J337" s="83">
        <v>0</v>
      </c>
      <c r="K337" s="83">
        <v>0</v>
      </c>
      <c r="L337" s="83">
        <v>0</v>
      </c>
      <c r="M337" s="81">
        <v>0</v>
      </c>
      <c r="N337" s="81">
        <v>0</v>
      </c>
      <c r="O337" s="81">
        <v>0</v>
      </c>
      <c r="P337" s="33"/>
      <c r="Q337" s="33"/>
    </row>
    <row r="338" spans="1:17" ht="15" customHeight="1" x14ac:dyDescent="0.25">
      <c r="A338" s="211">
        <v>128</v>
      </c>
      <c r="B338" s="214" t="s">
        <v>124</v>
      </c>
      <c r="C338" s="189" t="s">
        <v>15</v>
      </c>
      <c r="D338" s="83">
        <v>131500</v>
      </c>
      <c r="E338" s="83">
        <v>131500</v>
      </c>
      <c r="F338" s="84">
        <v>131500</v>
      </c>
      <c r="G338" s="84">
        <v>131500</v>
      </c>
      <c r="H338" s="84">
        <v>131500</v>
      </c>
      <c r="I338" s="83">
        <v>121775</v>
      </c>
      <c r="J338" s="83">
        <v>112050</v>
      </c>
      <c r="K338" s="83">
        <v>102325</v>
      </c>
      <c r="L338" s="83">
        <v>102325</v>
      </c>
      <c r="M338" s="83">
        <v>102325</v>
      </c>
      <c r="N338" s="83">
        <v>102325</v>
      </c>
      <c r="O338" s="83">
        <v>102325</v>
      </c>
      <c r="P338" s="33"/>
      <c r="Q338" s="33"/>
    </row>
    <row r="339" spans="1:17" ht="15" customHeight="1" x14ac:dyDescent="0.25">
      <c r="A339" s="219"/>
      <c r="B339" s="220"/>
      <c r="C339" s="189" t="s">
        <v>16</v>
      </c>
      <c r="D339" s="83">
        <v>206250</v>
      </c>
      <c r="E339" s="83">
        <v>195000</v>
      </c>
      <c r="F339" s="84">
        <v>206250</v>
      </c>
      <c r="G339" s="84">
        <v>206250</v>
      </c>
      <c r="H339" s="84">
        <v>206250</v>
      </c>
      <c r="I339" s="83">
        <v>191250</v>
      </c>
      <c r="J339" s="83">
        <v>176250</v>
      </c>
      <c r="K339" s="83">
        <v>161250</v>
      </c>
      <c r="L339" s="83">
        <v>161250</v>
      </c>
      <c r="M339" s="83">
        <v>161250</v>
      </c>
      <c r="N339" s="83">
        <v>161250</v>
      </c>
      <c r="O339" s="83">
        <v>161250</v>
      </c>
      <c r="P339" s="33"/>
      <c r="Q339" s="33"/>
    </row>
    <row r="340" spans="1:17" ht="15" customHeight="1" x14ac:dyDescent="0.25">
      <c r="A340" s="212"/>
      <c r="B340" s="215"/>
      <c r="C340" s="189" t="s">
        <v>47</v>
      </c>
      <c r="D340" s="83">
        <v>0</v>
      </c>
      <c r="E340" s="83">
        <v>0</v>
      </c>
      <c r="F340" s="83">
        <v>0</v>
      </c>
      <c r="G340" s="83">
        <v>0</v>
      </c>
      <c r="H340" s="83">
        <v>0</v>
      </c>
      <c r="I340" s="83">
        <v>0</v>
      </c>
      <c r="J340" s="83">
        <v>0</v>
      </c>
      <c r="K340" s="83">
        <v>0</v>
      </c>
      <c r="L340" s="83">
        <v>0</v>
      </c>
      <c r="M340" s="81">
        <v>0</v>
      </c>
      <c r="N340" s="81">
        <v>0</v>
      </c>
      <c r="O340" s="81">
        <v>0</v>
      </c>
      <c r="P340" s="33"/>
      <c r="Q340" s="33"/>
    </row>
    <row r="341" spans="1:17" ht="15" customHeight="1" x14ac:dyDescent="0.25">
      <c r="A341" s="211">
        <v>129</v>
      </c>
      <c r="B341" s="214" t="s">
        <v>125</v>
      </c>
      <c r="C341" s="189" t="s">
        <v>15</v>
      </c>
      <c r="D341" s="83">
        <v>245200</v>
      </c>
      <c r="E341" s="83">
        <v>245200</v>
      </c>
      <c r="F341" s="83">
        <v>245200</v>
      </c>
      <c r="G341" s="83">
        <v>245200</v>
      </c>
      <c r="H341" s="83">
        <v>245200</v>
      </c>
      <c r="I341" s="83">
        <v>245200</v>
      </c>
      <c r="J341" s="83">
        <v>245200</v>
      </c>
      <c r="K341" s="83">
        <v>245200</v>
      </c>
      <c r="L341" s="83">
        <v>245200</v>
      </c>
      <c r="M341" s="83">
        <v>245200</v>
      </c>
      <c r="N341" s="83">
        <v>245200</v>
      </c>
      <c r="O341" s="81">
        <v>255200</v>
      </c>
      <c r="P341" s="33"/>
      <c r="Q341" s="33"/>
    </row>
    <row r="342" spans="1:17" ht="15" customHeight="1" x14ac:dyDescent="0.25">
      <c r="A342" s="219"/>
      <c r="B342" s="220"/>
      <c r="C342" s="189" t="s">
        <v>16</v>
      </c>
      <c r="D342" s="83">
        <v>395000</v>
      </c>
      <c r="E342" s="83">
        <v>395000</v>
      </c>
      <c r="F342" s="83">
        <v>375000</v>
      </c>
      <c r="G342" s="83">
        <v>375000</v>
      </c>
      <c r="H342" s="83">
        <v>375000</v>
      </c>
      <c r="I342" s="83">
        <v>375000</v>
      </c>
      <c r="J342" s="83">
        <v>375000</v>
      </c>
      <c r="K342" s="83">
        <v>375000</v>
      </c>
      <c r="L342" s="83">
        <v>350000</v>
      </c>
      <c r="M342" s="83">
        <v>355000</v>
      </c>
      <c r="N342" s="83">
        <v>355000</v>
      </c>
      <c r="O342" s="81">
        <v>355000</v>
      </c>
      <c r="P342" s="33"/>
      <c r="Q342" s="33"/>
    </row>
    <row r="343" spans="1:17" ht="15" customHeight="1" x14ac:dyDescent="0.25">
      <c r="A343" s="212"/>
      <c r="B343" s="215"/>
      <c r="C343" s="189" t="s">
        <v>47</v>
      </c>
      <c r="D343" s="83">
        <v>0</v>
      </c>
      <c r="E343" s="83">
        <v>0</v>
      </c>
      <c r="F343" s="83">
        <v>0</v>
      </c>
      <c r="G343" s="83">
        <v>0</v>
      </c>
      <c r="H343" s="83">
        <v>0</v>
      </c>
      <c r="I343" s="83">
        <v>0</v>
      </c>
      <c r="J343" s="83">
        <v>0</v>
      </c>
      <c r="K343" s="83">
        <v>0</v>
      </c>
      <c r="L343" s="83">
        <v>0</v>
      </c>
      <c r="M343" s="81">
        <v>0</v>
      </c>
      <c r="N343" s="81">
        <v>0</v>
      </c>
      <c r="O343" s="81">
        <v>0</v>
      </c>
      <c r="P343" s="33"/>
      <c r="Q343" s="33"/>
    </row>
    <row r="344" spans="1:17" ht="15" customHeight="1" x14ac:dyDescent="0.25">
      <c r="A344" s="211">
        <v>130</v>
      </c>
      <c r="B344" s="214" t="s">
        <v>126</v>
      </c>
      <c r="C344" s="189" t="s">
        <v>15</v>
      </c>
      <c r="D344" s="83">
        <v>375000</v>
      </c>
      <c r="E344" s="83">
        <v>350000</v>
      </c>
      <c r="F344" s="83">
        <v>375000</v>
      </c>
      <c r="G344" s="83">
        <v>375000</v>
      </c>
      <c r="H344" s="83">
        <v>375000</v>
      </c>
      <c r="I344" s="83">
        <v>375000</v>
      </c>
      <c r="J344" s="83">
        <v>375000</v>
      </c>
      <c r="K344" s="83">
        <v>375000</v>
      </c>
      <c r="L344" s="83">
        <v>375000</v>
      </c>
      <c r="M344" s="83">
        <v>375000</v>
      </c>
      <c r="N344" s="83">
        <v>375000</v>
      </c>
      <c r="O344" s="83">
        <v>375000</v>
      </c>
      <c r="P344" s="33"/>
      <c r="Q344" s="33"/>
    </row>
    <row r="345" spans="1:17" ht="15" customHeight="1" x14ac:dyDescent="0.25">
      <c r="A345" s="219"/>
      <c r="B345" s="220"/>
      <c r="C345" s="189" t="s">
        <v>16</v>
      </c>
      <c r="D345" s="83">
        <v>120000</v>
      </c>
      <c r="E345" s="83">
        <v>120000</v>
      </c>
      <c r="F345" s="83">
        <v>120000</v>
      </c>
      <c r="G345" s="83">
        <v>120000</v>
      </c>
      <c r="H345" s="83">
        <v>120000</v>
      </c>
      <c r="I345" s="83">
        <v>120000</v>
      </c>
      <c r="J345" s="83">
        <v>120000</v>
      </c>
      <c r="K345" s="83">
        <v>120000</v>
      </c>
      <c r="L345" s="83">
        <v>120000</v>
      </c>
      <c r="M345" s="83">
        <v>120000</v>
      </c>
      <c r="N345" s="83">
        <v>120000</v>
      </c>
      <c r="O345" s="83">
        <v>120000</v>
      </c>
      <c r="P345" s="33"/>
      <c r="Q345" s="33"/>
    </row>
    <row r="346" spans="1:17" ht="15" customHeight="1" x14ac:dyDescent="0.25">
      <c r="A346" s="212"/>
      <c r="B346" s="215"/>
      <c r="C346" s="189" t="s">
        <v>47</v>
      </c>
      <c r="D346" s="83">
        <v>0</v>
      </c>
      <c r="E346" s="83">
        <v>0</v>
      </c>
      <c r="F346" s="83">
        <v>0</v>
      </c>
      <c r="G346" s="83">
        <v>0</v>
      </c>
      <c r="H346" s="83">
        <v>0</v>
      </c>
      <c r="I346" s="83">
        <v>0</v>
      </c>
      <c r="J346" s="83">
        <v>0</v>
      </c>
      <c r="K346" s="83">
        <v>0</v>
      </c>
      <c r="L346" s="83">
        <v>0</v>
      </c>
      <c r="M346" s="81">
        <v>0</v>
      </c>
      <c r="N346" s="81">
        <v>0</v>
      </c>
      <c r="O346" s="81">
        <v>0</v>
      </c>
      <c r="P346" s="33"/>
      <c r="Q346" s="33"/>
    </row>
    <row r="347" spans="1:17" ht="15" customHeight="1" x14ac:dyDescent="0.25">
      <c r="A347" s="211">
        <v>131</v>
      </c>
      <c r="B347" s="214" t="s">
        <v>127</v>
      </c>
      <c r="C347" s="189" t="s">
        <v>15</v>
      </c>
      <c r="D347" s="83">
        <v>189500</v>
      </c>
      <c r="E347" s="83">
        <v>189500</v>
      </c>
      <c r="F347" s="83">
        <v>199225</v>
      </c>
      <c r="G347" s="83">
        <v>189500</v>
      </c>
      <c r="H347" s="83">
        <v>189500</v>
      </c>
      <c r="I347" s="83">
        <v>189500</v>
      </c>
      <c r="J347" s="83">
        <v>179775</v>
      </c>
      <c r="K347" s="83">
        <v>170050</v>
      </c>
      <c r="L347" s="83">
        <v>170050</v>
      </c>
      <c r="M347" s="81">
        <v>160325</v>
      </c>
      <c r="N347" s="81">
        <v>160325</v>
      </c>
      <c r="O347" s="81">
        <v>160325</v>
      </c>
      <c r="P347" s="33"/>
      <c r="Q347" s="33"/>
    </row>
    <row r="348" spans="1:17" ht="15" customHeight="1" x14ac:dyDescent="0.25">
      <c r="A348" s="219"/>
      <c r="B348" s="220"/>
      <c r="C348" s="189" t="s">
        <v>16</v>
      </c>
      <c r="D348" s="83">
        <v>370000</v>
      </c>
      <c r="E348" s="83">
        <v>370000</v>
      </c>
      <c r="F348" s="83">
        <v>390000</v>
      </c>
      <c r="G348" s="83">
        <v>370000</v>
      </c>
      <c r="H348" s="83">
        <v>370000</v>
      </c>
      <c r="I348" s="83">
        <v>370000</v>
      </c>
      <c r="J348" s="83">
        <v>350000</v>
      </c>
      <c r="K348" s="83">
        <v>330000</v>
      </c>
      <c r="L348" s="83">
        <v>330000</v>
      </c>
      <c r="M348" s="81">
        <v>310000</v>
      </c>
      <c r="N348" s="81">
        <v>310000</v>
      </c>
      <c r="O348" s="81">
        <v>310000</v>
      </c>
      <c r="P348" s="33"/>
      <c r="Q348" s="33"/>
    </row>
    <row r="349" spans="1:17" ht="15" customHeight="1" x14ac:dyDescent="0.25">
      <c r="A349" s="212"/>
      <c r="B349" s="215"/>
      <c r="C349" s="189" t="s">
        <v>47</v>
      </c>
      <c r="D349" s="83">
        <v>0</v>
      </c>
      <c r="E349" s="83">
        <v>0</v>
      </c>
      <c r="F349" s="83">
        <v>0</v>
      </c>
      <c r="G349" s="83">
        <v>0</v>
      </c>
      <c r="H349" s="83">
        <v>0</v>
      </c>
      <c r="I349" s="83">
        <v>0</v>
      </c>
      <c r="J349" s="83">
        <v>0</v>
      </c>
      <c r="K349" s="83">
        <v>0</v>
      </c>
      <c r="L349" s="83">
        <v>0</v>
      </c>
      <c r="M349" s="81">
        <v>0</v>
      </c>
      <c r="N349" s="81">
        <v>0</v>
      </c>
      <c r="O349" s="81">
        <v>0</v>
      </c>
      <c r="P349" s="33"/>
      <c r="Q349" s="33"/>
    </row>
    <row r="350" spans="1:17" ht="15" customHeight="1" x14ac:dyDescent="0.25">
      <c r="A350" s="211">
        <v>132</v>
      </c>
      <c r="B350" s="214" t="s">
        <v>128</v>
      </c>
      <c r="C350" s="189" t="s">
        <v>15</v>
      </c>
      <c r="D350" s="83">
        <v>245000</v>
      </c>
      <c r="E350" s="83">
        <v>245000</v>
      </c>
      <c r="F350" s="83">
        <v>265000</v>
      </c>
      <c r="G350" s="83">
        <v>265000</v>
      </c>
      <c r="H350" s="83">
        <v>265000</v>
      </c>
      <c r="I350" s="83">
        <v>265000</v>
      </c>
      <c r="J350" s="83">
        <v>275000</v>
      </c>
      <c r="K350" s="83">
        <v>255000</v>
      </c>
      <c r="L350" s="83">
        <v>275000</v>
      </c>
      <c r="M350" s="83">
        <v>275000</v>
      </c>
      <c r="N350" s="83">
        <v>275000</v>
      </c>
      <c r="O350" s="83">
        <v>275000</v>
      </c>
      <c r="P350" s="33"/>
      <c r="Q350" s="33"/>
    </row>
    <row r="351" spans="1:17" ht="15" customHeight="1" x14ac:dyDescent="0.25">
      <c r="A351" s="219"/>
      <c r="B351" s="220"/>
      <c r="C351" s="189" t="s">
        <v>16</v>
      </c>
      <c r="D351" s="83">
        <v>238500</v>
      </c>
      <c r="E351" s="83">
        <v>238500</v>
      </c>
      <c r="F351" s="83">
        <v>268225</v>
      </c>
      <c r="G351" s="83">
        <v>248225</v>
      </c>
      <c r="H351" s="83">
        <v>248225</v>
      </c>
      <c r="I351" s="83">
        <v>248225</v>
      </c>
      <c r="J351" s="83">
        <v>261615</v>
      </c>
      <c r="K351" s="83">
        <v>261615</v>
      </c>
      <c r="L351" s="83">
        <v>261615</v>
      </c>
      <c r="M351" s="83">
        <v>261615</v>
      </c>
      <c r="N351" s="83">
        <v>261615</v>
      </c>
      <c r="O351" s="83">
        <v>261615</v>
      </c>
      <c r="P351" s="33"/>
      <c r="Q351" s="33"/>
    </row>
    <row r="352" spans="1:17" ht="15" customHeight="1" x14ac:dyDescent="0.25">
      <c r="A352" s="212"/>
      <c r="B352" s="215"/>
      <c r="C352" s="189" t="s">
        <v>47</v>
      </c>
      <c r="D352" s="83">
        <v>50000</v>
      </c>
      <c r="E352" s="83">
        <v>0</v>
      </c>
      <c r="F352" s="83">
        <v>0</v>
      </c>
      <c r="G352" s="83">
        <v>0</v>
      </c>
      <c r="H352" s="83">
        <v>0</v>
      </c>
      <c r="I352" s="83">
        <v>0</v>
      </c>
      <c r="J352" s="83">
        <v>0</v>
      </c>
      <c r="K352" s="83">
        <v>0</v>
      </c>
      <c r="L352" s="83">
        <v>0</v>
      </c>
      <c r="M352" s="81">
        <v>0</v>
      </c>
      <c r="N352" s="81">
        <v>0</v>
      </c>
      <c r="O352" s="81">
        <v>0</v>
      </c>
      <c r="P352" s="33"/>
      <c r="Q352" s="33"/>
    </row>
    <row r="353" spans="1:17" ht="15" customHeight="1" x14ac:dyDescent="0.25">
      <c r="A353" s="211">
        <v>133</v>
      </c>
      <c r="B353" s="214" t="s">
        <v>129</v>
      </c>
      <c r="C353" s="189" t="s">
        <v>15</v>
      </c>
      <c r="D353" s="83">
        <v>122500</v>
      </c>
      <c r="E353" s="83">
        <v>122500</v>
      </c>
      <c r="F353" s="83">
        <v>131000</v>
      </c>
      <c r="G353" s="83">
        <v>131000</v>
      </c>
      <c r="H353" s="83">
        <v>131000</v>
      </c>
      <c r="I353" s="83">
        <v>131000</v>
      </c>
      <c r="J353" s="83">
        <v>121000</v>
      </c>
      <c r="K353" s="83">
        <v>121000</v>
      </c>
      <c r="L353" s="83">
        <v>121000</v>
      </c>
      <c r="M353" s="83">
        <v>121000</v>
      </c>
      <c r="N353" s="83">
        <v>121000</v>
      </c>
      <c r="O353" s="83">
        <v>121000</v>
      </c>
      <c r="P353" s="33"/>
      <c r="Q353" s="33"/>
    </row>
    <row r="354" spans="1:17" ht="15" customHeight="1" x14ac:dyDescent="0.25">
      <c r="A354" s="219"/>
      <c r="B354" s="220"/>
      <c r="C354" s="189" t="s">
        <v>16</v>
      </c>
      <c r="D354" s="83">
        <v>245000</v>
      </c>
      <c r="E354" s="83">
        <v>245000</v>
      </c>
      <c r="F354" s="83">
        <v>260000</v>
      </c>
      <c r="G354" s="83">
        <v>260000</v>
      </c>
      <c r="H354" s="83">
        <v>260000</v>
      </c>
      <c r="I354" s="83">
        <v>260000</v>
      </c>
      <c r="J354" s="83">
        <v>240000</v>
      </c>
      <c r="K354" s="83">
        <v>240000</v>
      </c>
      <c r="L354" s="83">
        <v>240000</v>
      </c>
      <c r="M354" s="83">
        <v>240000</v>
      </c>
      <c r="N354" s="83">
        <v>240000</v>
      </c>
      <c r="O354" s="83">
        <v>240000</v>
      </c>
      <c r="P354" s="33"/>
      <c r="Q354" s="33"/>
    </row>
    <row r="355" spans="1:17" ht="15" customHeight="1" x14ac:dyDescent="0.25">
      <c r="A355" s="212"/>
      <c r="B355" s="215"/>
      <c r="C355" s="189" t="s">
        <v>47</v>
      </c>
      <c r="D355" s="83">
        <v>0</v>
      </c>
      <c r="E355" s="83">
        <v>0</v>
      </c>
      <c r="F355" s="83">
        <v>0</v>
      </c>
      <c r="G355" s="83">
        <v>0</v>
      </c>
      <c r="H355" s="83">
        <v>0</v>
      </c>
      <c r="I355" s="83">
        <v>0</v>
      </c>
      <c r="J355" s="83">
        <v>0</v>
      </c>
      <c r="K355" s="83">
        <v>0</v>
      </c>
      <c r="L355" s="83">
        <v>0</v>
      </c>
      <c r="M355" s="81">
        <v>0</v>
      </c>
      <c r="N355" s="81">
        <v>0</v>
      </c>
      <c r="O355" s="81">
        <v>0</v>
      </c>
      <c r="P355" s="33"/>
      <c r="Q355" s="33"/>
    </row>
    <row r="356" spans="1:17" ht="15" customHeight="1" x14ac:dyDescent="0.25">
      <c r="A356" s="211">
        <v>134</v>
      </c>
      <c r="B356" s="214" t="s">
        <v>130</v>
      </c>
      <c r="C356" s="189" t="s">
        <v>15</v>
      </c>
      <c r="D356" s="83">
        <v>140000</v>
      </c>
      <c r="E356" s="83">
        <v>140000</v>
      </c>
      <c r="F356" s="83">
        <v>140000</v>
      </c>
      <c r="G356" s="83">
        <v>140000</v>
      </c>
      <c r="H356" s="83">
        <v>140000</v>
      </c>
      <c r="I356" s="83">
        <v>140000</v>
      </c>
      <c r="J356" s="83">
        <v>140000</v>
      </c>
      <c r="K356" s="83">
        <v>0</v>
      </c>
      <c r="L356" s="83">
        <v>305000</v>
      </c>
      <c r="M356" s="83">
        <v>305000</v>
      </c>
      <c r="N356" s="83">
        <v>305000</v>
      </c>
      <c r="O356" s="83">
        <v>305000</v>
      </c>
      <c r="P356" s="33"/>
      <c r="Q356" s="33"/>
    </row>
    <row r="357" spans="1:17" ht="15" customHeight="1" x14ac:dyDescent="0.25">
      <c r="A357" s="219"/>
      <c r="B357" s="220"/>
      <c r="C357" s="189" t="s">
        <v>16</v>
      </c>
      <c r="D357" s="83">
        <v>0</v>
      </c>
      <c r="E357" s="83">
        <v>0</v>
      </c>
      <c r="F357" s="83">
        <v>0</v>
      </c>
      <c r="G357" s="83">
        <v>0</v>
      </c>
      <c r="H357" s="83">
        <v>0</v>
      </c>
      <c r="I357" s="83">
        <v>0</v>
      </c>
      <c r="J357" s="83">
        <v>0</v>
      </c>
      <c r="K357" s="83">
        <v>0</v>
      </c>
      <c r="L357" s="83">
        <v>100000</v>
      </c>
      <c r="M357" s="83">
        <v>120000</v>
      </c>
      <c r="N357" s="83">
        <v>120000</v>
      </c>
      <c r="O357" s="83">
        <v>120000</v>
      </c>
      <c r="P357" s="33"/>
      <c r="Q357" s="33"/>
    </row>
    <row r="358" spans="1:17" ht="15" customHeight="1" x14ac:dyDescent="0.25">
      <c r="A358" s="212"/>
      <c r="B358" s="215"/>
      <c r="C358" s="189" t="s">
        <v>47</v>
      </c>
      <c r="D358" s="83">
        <v>0</v>
      </c>
      <c r="E358" s="83">
        <v>0</v>
      </c>
      <c r="F358" s="83">
        <v>0</v>
      </c>
      <c r="G358" s="83">
        <v>0</v>
      </c>
      <c r="H358" s="83">
        <v>0</v>
      </c>
      <c r="I358" s="83">
        <v>0</v>
      </c>
      <c r="J358" s="83">
        <v>0</v>
      </c>
      <c r="K358" s="83">
        <v>0</v>
      </c>
      <c r="L358" s="83">
        <v>0</v>
      </c>
      <c r="M358" s="81">
        <v>0</v>
      </c>
      <c r="N358" s="81">
        <v>0</v>
      </c>
      <c r="O358" s="81">
        <v>0</v>
      </c>
      <c r="P358" s="33"/>
      <c r="Q358" s="33"/>
    </row>
    <row r="359" spans="1:17" ht="15" customHeight="1" x14ac:dyDescent="0.25">
      <c r="A359" s="211">
        <v>135</v>
      </c>
      <c r="B359" s="214" t="s">
        <v>131</v>
      </c>
      <c r="C359" s="189" t="s">
        <v>15</v>
      </c>
      <c r="D359" s="83">
        <v>0</v>
      </c>
      <c r="E359" s="83">
        <v>0</v>
      </c>
      <c r="F359" s="83">
        <v>0</v>
      </c>
      <c r="G359" s="83">
        <v>0</v>
      </c>
      <c r="H359" s="83">
        <v>0</v>
      </c>
      <c r="I359" s="83">
        <v>0</v>
      </c>
      <c r="J359" s="83">
        <v>0</v>
      </c>
      <c r="K359" s="83">
        <v>0</v>
      </c>
      <c r="L359" s="83">
        <v>0</v>
      </c>
      <c r="M359" s="81">
        <v>0</v>
      </c>
      <c r="N359" s="81">
        <v>0</v>
      </c>
      <c r="O359" s="81">
        <v>0</v>
      </c>
      <c r="P359" s="33"/>
      <c r="Q359" s="33"/>
    </row>
    <row r="360" spans="1:17" ht="15" customHeight="1" x14ac:dyDescent="0.25">
      <c r="A360" s="219"/>
      <c r="B360" s="220"/>
      <c r="C360" s="189" t="s">
        <v>16</v>
      </c>
      <c r="D360" s="83">
        <v>190000</v>
      </c>
      <c r="E360" s="83">
        <v>190000</v>
      </c>
      <c r="F360" s="83">
        <v>195000</v>
      </c>
      <c r="G360" s="83">
        <v>195000</v>
      </c>
      <c r="H360" s="83">
        <v>195000</v>
      </c>
      <c r="I360" s="83">
        <v>195000</v>
      </c>
      <c r="J360" s="83">
        <v>195000</v>
      </c>
      <c r="K360" s="83">
        <v>195000</v>
      </c>
      <c r="L360" s="83">
        <v>185000</v>
      </c>
      <c r="M360" s="81">
        <v>195000</v>
      </c>
      <c r="N360" s="81">
        <v>195000</v>
      </c>
      <c r="O360" s="81">
        <v>195000</v>
      </c>
      <c r="P360" s="33"/>
      <c r="Q360" s="33"/>
    </row>
    <row r="361" spans="1:17" ht="15" customHeight="1" x14ac:dyDescent="0.25">
      <c r="A361" s="212"/>
      <c r="B361" s="215"/>
      <c r="C361" s="189" t="s">
        <v>47</v>
      </c>
      <c r="D361" s="83">
        <v>0</v>
      </c>
      <c r="E361" s="83">
        <v>0</v>
      </c>
      <c r="F361" s="83">
        <v>0</v>
      </c>
      <c r="G361" s="83">
        <v>0</v>
      </c>
      <c r="H361" s="83">
        <v>0</v>
      </c>
      <c r="I361" s="83">
        <v>0</v>
      </c>
      <c r="J361" s="83">
        <v>0</v>
      </c>
      <c r="K361" s="83">
        <v>0</v>
      </c>
      <c r="L361" s="83">
        <v>0</v>
      </c>
      <c r="M361" s="81">
        <v>0</v>
      </c>
      <c r="N361" s="81">
        <v>0</v>
      </c>
      <c r="O361" s="81">
        <v>0</v>
      </c>
      <c r="P361" s="33"/>
      <c r="Q361" s="33"/>
    </row>
    <row r="362" spans="1:17" ht="15" customHeight="1" x14ac:dyDescent="0.25">
      <c r="A362" s="211">
        <v>136</v>
      </c>
      <c r="B362" s="214" t="s">
        <v>132</v>
      </c>
      <c r="C362" s="189" t="s">
        <v>15</v>
      </c>
      <c r="D362" s="83">
        <v>195000</v>
      </c>
      <c r="E362" s="83">
        <v>188500</v>
      </c>
      <c r="F362" s="83">
        <v>180000</v>
      </c>
      <c r="G362" s="83">
        <v>180000</v>
      </c>
      <c r="H362" s="83">
        <v>180000</v>
      </c>
      <c r="I362" s="83">
        <v>165000</v>
      </c>
      <c r="J362" s="83">
        <v>127500</v>
      </c>
      <c r="K362" s="83">
        <v>127500</v>
      </c>
      <c r="L362" s="83">
        <v>127500</v>
      </c>
      <c r="M362" s="83">
        <v>127500</v>
      </c>
      <c r="N362" s="83">
        <v>127500</v>
      </c>
      <c r="O362" s="83">
        <v>127500</v>
      </c>
      <c r="P362" s="33"/>
      <c r="Q362" s="33"/>
    </row>
    <row r="363" spans="1:17" ht="15" customHeight="1" x14ac:dyDescent="0.25">
      <c r="A363" s="219"/>
      <c r="B363" s="220"/>
      <c r="C363" s="189" t="s">
        <v>16</v>
      </c>
      <c r="D363" s="83">
        <v>170000</v>
      </c>
      <c r="E363" s="83">
        <v>170000</v>
      </c>
      <c r="F363" s="83">
        <v>155000</v>
      </c>
      <c r="G363" s="83">
        <v>155000</v>
      </c>
      <c r="H363" s="83">
        <v>155000</v>
      </c>
      <c r="I363" s="83">
        <v>140000</v>
      </c>
      <c r="J363" s="83">
        <v>120000</v>
      </c>
      <c r="K363" s="83">
        <v>120000</v>
      </c>
      <c r="L363" s="83">
        <v>120000</v>
      </c>
      <c r="M363" s="83">
        <v>120000</v>
      </c>
      <c r="N363" s="83">
        <v>120000</v>
      </c>
      <c r="O363" s="83">
        <v>120000</v>
      </c>
      <c r="P363" s="33"/>
      <c r="Q363" s="33"/>
    </row>
    <row r="364" spans="1:17" ht="15" customHeight="1" x14ac:dyDescent="0.25">
      <c r="A364" s="212"/>
      <c r="B364" s="215"/>
      <c r="C364" s="189" t="s">
        <v>47</v>
      </c>
      <c r="D364" s="83">
        <v>0</v>
      </c>
      <c r="E364" s="83">
        <v>0</v>
      </c>
      <c r="F364" s="83">
        <v>0</v>
      </c>
      <c r="G364" s="83">
        <v>0</v>
      </c>
      <c r="H364" s="83">
        <v>0</v>
      </c>
      <c r="I364" s="83">
        <v>0</v>
      </c>
      <c r="J364" s="83">
        <v>0</v>
      </c>
      <c r="K364" s="83">
        <v>0</v>
      </c>
      <c r="L364" s="83">
        <v>0</v>
      </c>
      <c r="M364" s="81">
        <v>0</v>
      </c>
      <c r="N364" s="81">
        <v>0</v>
      </c>
      <c r="O364" s="81">
        <v>0</v>
      </c>
    </row>
    <row r="365" spans="1:17" ht="15" customHeight="1" x14ac:dyDescent="0.25">
      <c r="A365" s="211">
        <v>137</v>
      </c>
      <c r="B365" s="214" t="s">
        <v>133</v>
      </c>
      <c r="C365" s="189" t="s">
        <v>15</v>
      </c>
      <c r="D365" s="83">
        <v>59350</v>
      </c>
      <c r="E365" s="83">
        <v>59350</v>
      </c>
      <c r="F365" s="83">
        <v>60900</v>
      </c>
      <c r="G365" s="83">
        <v>69075</v>
      </c>
      <c r="H365" s="83">
        <v>69075</v>
      </c>
      <c r="I365" s="83">
        <v>56325</v>
      </c>
      <c r="J365" s="83">
        <v>69075</v>
      </c>
      <c r="K365" s="83">
        <v>69075</v>
      </c>
      <c r="L365" s="83">
        <v>69075</v>
      </c>
      <c r="M365" s="83">
        <v>69075</v>
      </c>
      <c r="N365" s="83">
        <v>69075</v>
      </c>
      <c r="O365" s="83">
        <v>69075</v>
      </c>
    </row>
    <row r="366" spans="1:17" ht="15" customHeight="1" x14ac:dyDescent="0.25">
      <c r="A366" s="219"/>
      <c r="B366" s="224"/>
      <c r="C366" s="189" t="s">
        <v>16</v>
      </c>
      <c r="D366" s="83">
        <v>97500</v>
      </c>
      <c r="E366" s="83">
        <v>93750</v>
      </c>
      <c r="F366" s="83">
        <v>112500</v>
      </c>
      <c r="G366" s="83">
        <v>112500</v>
      </c>
      <c r="H366" s="83">
        <v>112500</v>
      </c>
      <c r="I366" s="83">
        <v>97500</v>
      </c>
      <c r="J366" s="83">
        <v>112500</v>
      </c>
      <c r="K366" s="83">
        <v>112500</v>
      </c>
      <c r="L366" s="83">
        <v>112500</v>
      </c>
      <c r="M366" s="83">
        <v>112500</v>
      </c>
      <c r="N366" s="83">
        <v>112500</v>
      </c>
      <c r="O366" s="83">
        <v>112500</v>
      </c>
    </row>
    <row r="367" spans="1:17" ht="15" customHeight="1" x14ac:dyDescent="0.25">
      <c r="A367" s="212"/>
      <c r="B367" s="225"/>
      <c r="C367" s="189" t="s">
        <v>47</v>
      </c>
      <c r="D367" s="83">
        <v>0</v>
      </c>
      <c r="E367" s="83">
        <v>0</v>
      </c>
      <c r="F367" s="83">
        <v>0</v>
      </c>
      <c r="G367" s="83">
        <v>0</v>
      </c>
      <c r="H367" s="83">
        <v>0</v>
      </c>
      <c r="I367" s="83">
        <v>0</v>
      </c>
      <c r="J367" s="83">
        <v>0</v>
      </c>
      <c r="K367" s="83">
        <v>0</v>
      </c>
      <c r="L367" s="83">
        <v>0</v>
      </c>
      <c r="M367" s="81">
        <v>0</v>
      </c>
      <c r="N367" s="81">
        <v>0</v>
      </c>
      <c r="O367" s="81">
        <v>0</v>
      </c>
    </row>
    <row r="368" spans="1:17" ht="15" customHeight="1" x14ac:dyDescent="0.25">
      <c r="A368" s="211">
        <v>138</v>
      </c>
      <c r="B368" s="214" t="s">
        <v>134</v>
      </c>
      <c r="C368" s="189" t="s">
        <v>15</v>
      </c>
      <c r="D368" s="83">
        <v>638325</v>
      </c>
      <c r="E368" s="83">
        <v>1014071</v>
      </c>
      <c r="F368" s="98">
        <v>895358.5</v>
      </c>
      <c r="G368" s="98">
        <v>895358.5</v>
      </c>
      <c r="H368" s="98">
        <v>895358.5</v>
      </c>
      <c r="I368" s="98">
        <v>895358.5</v>
      </c>
      <c r="J368" s="83">
        <v>895358.5</v>
      </c>
      <c r="K368" s="83">
        <v>895358.5</v>
      </c>
      <c r="L368" s="83">
        <v>921153</v>
      </c>
      <c r="M368" s="81">
        <v>930073</v>
      </c>
      <c r="N368" s="81">
        <v>933927.5</v>
      </c>
      <c r="O368" s="81">
        <v>933927.5</v>
      </c>
    </row>
    <row r="369" spans="1:15" ht="15" customHeight="1" x14ac:dyDescent="0.25">
      <c r="A369" s="219"/>
      <c r="B369" s="220"/>
      <c r="C369" s="189" t="s">
        <v>16</v>
      </c>
      <c r="D369" s="83">
        <v>163500</v>
      </c>
      <c r="E369" s="83">
        <v>166500</v>
      </c>
      <c r="F369" s="83">
        <v>148500</v>
      </c>
      <c r="G369" s="83">
        <v>148500</v>
      </c>
      <c r="H369" s="83">
        <v>148500</v>
      </c>
      <c r="I369" s="83">
        <v>148500</v>
      </c>
      <c r="J369" s="83">
        <v>148500</v>
      </c>
      <c r="K369" s="83">
        <v>148500</v>
      </c>
      <c r="L369" s="83">
        <v>148500</v>
      </c>
      <c r="M369" s="83">
        <v>148500</v>
      </c>
      <c r="N369" s="83">
        <v>148500</v>
      </c>
      <c r="O369" s="83">
        <v>148500</v>
      </c>
    </row>
    <row r="370" spans="1:15" ht="15" customHeight="1" x14ac:dyDescent="0.25">
      <c r="A370" s="212"/>
      <c r="B370" s="215"/>
      <c r="C370" s="189" t="s">
        <v>47</v>
      </c>
      <c r="D370" s="83">
        <v>0</v>
      </c>
      <c r="E370" s="83">
        <v>0</v>
      </c>
      <c r="F370" s="83">
        <v>0</v>
      </c>
      <c r="G370" s="83">
        <v>0</v>
      </c>
      <c r="H370" s="83">
        <v>0</v>
      </c>
      <c r="I370" s="83">
        <v>0</v>
      </c>
      <c r="J370" s="83">
        <v>0</v>
      </c>
      <c r="K370" s="83">
        <v>0</v>
      </c>
      <c r="L370" s="83">
        <v>0</v>
      </c>
      <c r="M370" s="81">
        <v>0</v>
      </c>
      <c r="N370" s="81">
        <v>0</v>
      </c>
      <c r="O370" s="81">
        <v>0</v>
      </c>
    </row>
    <row r="371" spans="1:15" ht="15" customHeight="1" x14ac:dyDescent="0.25">
      <c r="A371" s="211">
        <v>139</v>
      </c>
      <c r="B371" s="214" t="s">
        <v>135</v>
      </c>
      <c r="C371" s="189" t="s">
        <v>15</v>
      </c>
      <c r="D371" s="83">
        <v>67500</v>
      </c>
      <c r="E371" s="83">
        <v>67500</v>
      </c>
      <c r="F371" s="83">
        <v>67500</v>
      </c>
      <c r="G371" s="83">
        <v>67500</v>
      </c>
      <c r="H371" s="83">
        <v>57500</v>
      </c>
      <c r="I371" s="83">
        <v>57500</v>
      </c>
      <c r="J371" s="83">
        <v>57500</v>
      </c>
      <c r="K371" s="83">
        <v>57500</v>
      </c>
      <c r="L371" s="83">
        <v>57500</v>
      </c>
      <c r="M371" s="83">
        <v>57500</v>
      </c>
      <c r="N371" s="83">
        <v>57500</v>
      </c>
      <c r="O371" s="83">
        <v>57500</v>
      </c>
    </row>
    <row r="372" spans="1:15" ht="15" customHeight="1" x14ac:dyDescent="0.25">
      <c r="A372" s="219"/>
      <c r="B372" s="220"/>
      <c r="C372" s="189" t="s">
        <v>16</v>
      </c>
      <c r="D372" s="83">
        <v>67500</v>
      </c>
      <c r="E372" s="83">
        <v>67500</v>
      </c>
      <c r="F372" s="83">
        <v>67500</v>
      </c>
      <c r="G372" s="83">
        <v>67500</v>
      </c>
      <c r="H372" s="83">
        <v>57500</v>
      </c>
      <c r="I372" s="83">
        <v>47500</v>
      </c>
      <c r="J372" s="83">
        <v>57500</v>
      </c>
      <c r="K372" s="83">
        <v>57500</v>
      </c>
      <c r="L372" s="83">
        <v>57500</v>
      </c>
      <c r="M372" s="83">
        <v>57500</v>
      </c>
      <c r="N372" s="83">
        <v>57500</v>
      </c>
      <c r="O372" s="83">
        <v>57500</v>
      </c>
    </row>
    <row r="373" spans="1:15" ht="15" customHeight="1" x14ac:dyDescent="0.25">
      <c r="A373" s="212"/>
      <c r="B373" s="215"/>
      <c r="C373" s="189" t="s">
        <v>47</v>
      </c>
      <c r="D373" s="83">
        <v>0</v>
      </c>
      <c r="E373" s="83">
        <v>0</v>
      </c>
      <c r="F373" s="83">
        <v>0</v>
      </c>
      <c r="G373" s="83">
        <v>0</v>
      </c>
      <c r="H373" s="83">
        <v>0</v>
      </c>
      <c r="I373" s="83">
        <v>0</v>
      </c>
      <c r="J373" s="83">
        <v>0</v>
      </c>
      <c r="K373" s="83">
        <v>0</v>
      </c>
      <c r="L373" s="83">
        <v>0</v>
      </c>
      <c r="M373" s="81">
        <v>0</v>
      </c>
      <c r="N373" s="81">
        <v>0</v>
      </c>
      <c r="O373" s="81">
        <v>0</v>
      </c>
    </row>
    <row r="374" spans="1:15" ht="15" customHeight="1" x14ac:dyDescent="0.25">
      <c r="A374" s="211">
        <v>140</v>
      </c>
      <c r="B374" s="214" t="s">
        <v>136</v>
      </c>
      <c r="C374" s="189" t="s">
        <v>15</v>
      </c>
      <c r="D374" s="83">
        <v>81200</v>
      </c>
      <c r="E374" s="83">
        <v>82000</v>
      </c>
      <c r="F374" s="83">
        <v>72000</v>
      </c>
      <c r="G374" s="83">
        <v>72000</v>
      </c>
      <c r="H374" s="83">
        <v>72000</v>
      </c>
      <c r="I374" s="83">
        <v>72000</v>
      </c>
      <c r="J374" s="83">
        <v>62800</v>
      </c>
      <c r="K374" s="83">
        <v>62800</v>
      </c>
      <c r="L374" s="83">
        <v>62800</v>
      </c>
      <c r="M374" s="81">
        <v>71000</v>
      </c>
      <c r="N374" s="81">
        <v>71000</v>
      </c>
      <c r="O374" s="81">
        <v>71000</v>
      </c>
    </row>
    <row r="375" spans="1:15" ht="15" customHeight="1" x14ac:dyDescent="0.25">
      <c r="A375" s="219"/>
      <c r="B375" s="220"/>
      <c r="C375" s="189" t="s">
        <v>16</v>
      </c>
      <c r="D375" s="83">
        <v>160000</v>
      </c>
      <c r="E375" s="83">
        <v>160000</v>
      </c>
      <c r="F375" s="83">
        <v>140000</v>
      </c>
      <c r="G375" s="83">
        <v>140000</v>
      </c>
      <c r="H375" s="83">
        <v>140000</v>
      </c>
      <c r="I375" s="83">
        <v>155000</v>
      </c>
      <c r="J375" s="83">
        <v>120000</v>
      </c>
      <c r="K375" s="83">
        <v>120000</v>
      </c>
      <c r="L375" s="83">
        <v>105000</v>
      </c>
      <c r="M375" s="81">
        <v>135000</v>
      </c>
      <c r="N375" s="81">
        <v>135000</v>
      </c>
      <c r="O375" s="81">
        <v>135000</v>
      </c>
    </row>
    <row r="376" spans="1:15" ht="15" customHeight="1" x14ac:dyDescent="0.25">
      <c r="A376" s="212"/>
      <c r="B376" s="215"/>
      <c r="C376" s="189" t="s">
        <v>47</v>
      </c>
      <c r="D376" s="83">
        <v>0</v>
      </c>
      <c r="E376" s="83">
        <v>0</v>
      </c>
      <c r="F376" s="83">
        <v>0</v>
      </c>
      <c r="G376" s="83">
        <v>0</v>
      </c>
      <c r="H376" s="83">
        <v>0</v>
      </c>
      <c r="I376" s="83">
        <v>0</v>
      </c>
      <c r="J376" s="83">
        <v>0</v>
      </c>
      <c r="K376" s="83">
        <v>0</v>
      </c>
      <c r="L376" s="83">
        <v>0</v>
      </c>
      <c r="M376" s="81">
        <v>0</v>
      </c>
      <c r="N376" s="81">
        <v>0</v>
      </c>
      <c r="O376" s="81">
        <v>0</v>
      </c>
    </row>
    <row r="377" spans="1:15" ht="15" customHeight="1" x14ac:dyDescent="0.25">
      <c r="A377" s="211">
        <v>141</v>
      </c>
      <c r="B377" s="214" t="s">
        <v>137</v>
      </c>
      <c r="C377" s="189" t="s">
        <v>15</v>
      </c>
      <c r="D377" s="83">
        <v>61475</v>
      </c>
      <c r="E377" s="83">
        <v>61475</v>
      </c>
      <c r="F377" s="83">
        <v>61475</v>
      </c>
      <c r="G377" s="83">
        <v>61475</v>
      </c>
      <c r="H377" s="83">
        <v>61475</v>
      </c>
      <c r="I377" s="83">
        <v>61475</v>
      </c>
      <c r="J377" s="83">
        <v>61475</v>
      </c>
      <c r="K377" s="83">
        <v>61475</v>
      </c>
      <c r="L377" s="83">
        <v>61475</v>
      </c>
      <c r="M377" s="83">
        <v>61475</v>
      </c>
      <c r="N377" s="83">
        <v>61475</v>
      </c>
      <c r="O377" s="83">
        <v>61475</v>
      </c>
    </row>
    <row r="378" spans="1:15" ht="15" customHeight="1" x14ac:dyDescent="0.25">
      <c r="A378" s="219"/>
      <c r="B378" s="220"/>
      <c r="C378" s="189" t="s">
        <v>16</v>
      </c>
      <c r="D378" s="83">
        <v>110000</v>
      </c>
      <c r="E378" s="83">
        <v>110000</v>
      </c>
      <c r="F378" s="83">
        <v>110000</v>
      </c>
      <c r="G378" s="83">
        <v>110000</v>
      </c>
      <c r="H378" s="83">
        <v>110000</v>
      </c>
      <c r="I378" s="83">
        <v>110000</v>
      </c>
      <c r="J378" s="83">
        <v>110000</v>
      </c>
      <c r="K378" s="83">
        <v>110000</v>
      </c>
      <c r="L378" s="83">
        <v>110000</v>
      </c>
      <c r="M378" s="83">
        <v>115000</v>
      </c>
      <c r="N378" s="83">
        <v>125000</v>
      </c>
      <c r="O378" s="83">
        <v>125000</v>
      </c>
    </row>
    <row r="379" spans="1:15" ht="15" customHeight="1" x14ac:dyDescent="0.25">
      <c r="A379" s="212"/>
      <c r="B379" s="215"/>
      <c r="C379" s="189" t="s">
        <v>47</v>
      </c>
      <c r="D379" s="83">
        <v>0</v>
      </c>
      <c r="E379" s="83">
        <v>0</v>
      </c>
      <c r="F379" s="83">
        <v>0</v>
      </c>
      <c r="G379" s="83">
        <v>0</v>
      </c>
      <c r="H379" s="83">
        <v>0</v>
      </c>
      <c r="I379" s="83">
        <v>0</v>
      </c>
      <c r="J379" s="83">
        <v>0</v>
      </c>
      <c r="K379" s="83">
        <v>0</v>
      </c>
      <c r="L379" s="83">
        <v>0</v>
      </c>
      <c r="M379" s="81">
        <v>0</v>
      </c>
      <c r="N379" s="81">
        <v>0</v>
      </c>
      <c r="O379" s="81">
        <v>0</v>
      </c>
    </row>
    <row r="380" spans="1:15" ht="15" customHeight="1" x14ac:dyDescent="0.25">
      <c r="A380" s="211">
        <v>142</v>
      </c>
      <c r="B380" s="214" t="s">
        <v>138</v>
      </c>
      <c r="C380" s="189" t="s">
        <v>15</v>
      </c>
      <c r="D380" s="83">
        <v>70000</v>
      </c>
      <c r="E380" s="83">
        <v>70000</v>
      </c>
      <c r="F380" s="83">
        <v>80000</v>
      </c>
      <c r="G380" s="83">
        <v>80000</v>
      </c>
      <c r="H380" s="83">
        <v>80000</v>
      </c>
      <c r="I380" s="83">
        <v>80000</v>
      </c>
      <c r="J380" s="83">
        <v>80000</v>
      </c>
      <c r="K380" s="83">
        <v>80000</v>
      </c>
      <c r="L380" s="83">
        <v>80000</v>
      </c>
      <c r="M380" s="83">
        <v>80000</v>
      </c>
      <c r="N380" s="83">
        <v>80000</v>
      </c>
      <c r="O380" s="83">
        <v>80000</v>
      </c>
    </row>
    <row r="381" spans="1:15" ht="15" customHeight="1" x14ac:dyDescent="0.25">
      <c r="A381" s="219"/>
      <c r="B381" s="220"/>
      <c r="C381" s="189" t="s">
        <v>16</v>
      </c>
      <c r="D381" s="83">
        <v>120000</v>
      </c>
      <c r="E381" s="83">
        <v>120000</v>
      </c>
      <c r="F381" s="83">
        <v>140000</v>
      </c>
      <c r="G381" s="83">
        <v>140000</v>
      </c>
      <c r="H381" s="83">
        <v>140000</v>
      </c>
      <c r="I381" s="83">
        <v>140000</v>
      </c>
      <c r="J381" s="83">
        <v>140000</v>
      </c>
      <c r="K381" s="83">
        <v>140000</v>
      </c>
      <c r="L381" s="83">
        <v>130000</v>
      </c>
      <c r="M381" s="83">
        <v>130000</v>
      </c>
      <c r="N381" s="83">
        <v>130000</v>
      </c>
      <c r="O381" s="83">
        <v>130000</v>
      </c>
    </row>
    <row r="382" spans="1:15" ht="15" customHeight="1" x14ac:dyDescent="0.25">
      <c r="A382" s="212"/>
      <c r="B382" s="215"/>
      <c r="C382" s="189" t="s">
        <v>47</v>
      </c>
      <c r="D382" s="83">
        <v>0</v>
      </c>
      <c r="E382" s="83">
        <v>0</v>
      </c>
      <c r="F382" s="83">
        <v>0</v>
      </c>
      <c r="G382" s="83">
        <v>0</v>
      </c>
      <c r="H382" s="83">
        <v>0</v>
      </c>
      <c r="I382" s="83">
        <v>0</v>
      </c>
      <c r="J382" s="83">
        <v>0</v>
      </c>
      <c r="K382" s="83">
        <v>0</v>
      </c>
      <c r="L382" s="83">
        <v>0</v>
      </c>
      <c r="M382" s="81">
        <v>0</v>
      </c>
      <c r="N382" s="81">
        <v>0</v>
      </c>
      <c r="O382" s="81">
        <v>0</v>
      </c>
    </row>
    <row r="383" spans="1:15" ht="15" customHeight="1" x14ac:dyDescent="0.25">
      <c r="A383" s="211">
        <v>143</v>
      </c>
      <c r="B383" s="214" t="s">
        <v>139</v>
      </c>
      <c r="C383" s="189" t="s">
        <v>15</v>
      </c>
      <c r="D383" s="83">
        <v>150000</v>
      </c>
      <c r="E383" s="83">
        <v>0</v>
      </c>
      <c r="F383" s="83">
        <v>0</v>
      </c>
      <c r="G383" s="83">
        <v>0</v>
      </c>
      <c r="H383" s="83">
        <v>0</v>
      </c>
      <c r="I383" s="83">
        <v>0</v>
      </c>
      <c r="J383" s="83">
        <v>210000</v>
      </c>
      <c r="K383" s="83">
        <v>0</v>
      </c>
      <c r="L383" s="83">
        <v>0</v>
      </c>
      <c r="M383" s="81">
        <v>0</v>
      </c>
      <c r="N383" s="81">
        <v>0</v>
      </c>
      <c r="O383" s="81">
        <v>0</v>
      </c>
    </row>
    <row r="384" spans="1:15" ht="15" customHeight="1" x14ac:dyDescent="0.25">
      <c r="A384" s="219"/>
      <c r="B384" s="220"/>
      <c r="C384" s="189" t="s">
        <v>16</v>
      </c>
      <c r="D384" s="83">
        <v>220000</v>
      </c>
      <c r="E384" s="83">
        <v>0</v>
      </c>
      <c r="F384" s="83">
        <v>0</v>
      </c>
      <c r="G384" s="83">
        <v>0</v>
      </c>
      <c r="H384" s="83">
        <v>0</v>
      </c>
      <c r="I384" s="83">
        <v>0</v>
      </c>
      <c r="J384" s="83">
        <v>308000</v>
      </c>
      <c r="K384" s="83">
        <v>0</v>
      </c>
      <c r="L384" s="83">
        <v>0</v>
      </c>
      <c r="M384" s="81">
        <v>0</v>
      </c>
      <c r="N384" s="81">
        <v>0</v>
      </c>
      <c r="O384" s="81">
        <v>0</v>
      </c>
    </row>
    <row r="385" spans="1:17" ht="15" customHeight="1" x14ac:dyDescent="0.25">
      <c r="A385" s="212"/>
      <c r="B385" s="215"/>
      <c r="C385" s="189" t="s">
        <v>47</v>
      </c>
      <c r="D385" s="83">
        <v>500000</v>
      </c>
      <c r="E385" s="83">
        <v>0</v>
      </c>
      <c r="F385" s="83">
        <v>0</v>
      </c>
      <c r="G385" s="83">
        <v>0</v>
      </c>
      <c r="H385" s="83">
        <v>0</v>
      </c>
      <c r="I385" s="83">
        <v>0</v>
      </c>
      <c r="J385" s="83">
        <v>0</v>
      </c>
      <c r="K385" s="83">
        <v>0</v>
      </c>
      <c r="L385" s="83">
        <v>0</v>
      </c>
      <c r="M385" s="81">
        <v>0</v>
      </c>
      <c r="N385" s="81">
        <v>0</v>
      </c>
      <c r="O385" s="81">
        <v>0</v>
      </c>
    </row>
    <row r="386" spans="1:17" ht="15" customHeight="1" x14ac:dyDescent="0.25">
      <c r="A386" s="211">
        <v>144</v>
      </c>
      <c r="B386" s="214" t="s">
        <v>285</v>
      </c>
      <c r="C386" s="189" t="s">
        <v>15</v>
      </c>
      <c r="D386" s="83">
        <v>643980</v>
      </c>
      <c r="E386" s="83">
        <v>643980</v>
      </c>
      <c r="F386" s="83">
        <v>643980</v>
      </c>
      <c r="G386" s="93">
        <v>643980</v>
      </c>
      <c r="H386" s="93">
        <v>643980</v>
      </c>
      <c r="I386" s="83">
        <v>643980</v>
      </c>
      <c r="J386" s="83">
        <v>643980</v>
      </c>
      <c r="K386" s="83">
        <v>643980</v>
      </c>
      <c r="L386" s="83">
        <v>643980</v>
      </c>
      <c r="M386" s="83">
        <v>643980</v>
      </c>
      <c r="N386" s="83">
        <v>643980</v>
      </c>
      <c r="O386" s="83">
        <v>643980</v>
      </c>
    </row>
    <row r="387" spans="1:17" ht="15" customHeight="1" x14ac:dyDescent="0.25">
      <c r="A387" s="219"/>
      <c r="B387" s="220"/>
      <c r="C387" s="189" t="s">
        <v>16</v>
      </c>
      <c r="D387" s="83">
        <v>78750</v>
      </c>
      <c r="E387" s="83">
        <v>78750</v>
      </c>
      <c r="F387" s="83">
        <v>78750</v>
      </c>
      <c r="G387" s="93">
        <v>78750</v>
      </c>
      <c r="H387" s="93">
        <v>78750</v>
      </c>
      <c r="I387" s="83">
        <v>78750</v>
      </c>
      <c r="J387" s="83">
        <v>78750</v>
      </c>
      <c r="K387" s="83">
        <v>78750</v>
      </c>
      <c r="L387" s="83">
        <v>78750</v>
      </c>
      <c r="M387" s="83">
        <v>78750</v>
      </c>
      <c r="N387" s="83">
        <v>78750</v>
      </c>
      <c r="O387" s="83">
        <v>78750</v>
      </c>
    </row>
    <row r="388" spans="1:17" ht="15" customHeight="1" x14ac:dyDescent="0.25">
      <c r="A388" s="212"/>
      <c r="B388" s="215"/>
      <c r="C388" s="189" t="s">
        <v>47</v>
      </c>
      <c r="D388" s="83">
        <v>0</v>
      </c>
      <c r="E388" s="83">
        <v>0</v>
      </c>
      <c r="F388" s="83">
        <v>0</v>
      </c>
      <c r="G388" s="83">
        <v>0</v>
      </c>
      <c r="H388" s="83">
        <v>0</v>
      </c>
      <c r="I388" s="83">
        <v>0</v>
      </c>
      <c r="J388" s="83">
        <v>0</v>
      </c>
      <c r="K388" s="83">
        <v>0</v>
      </c>
      <c r="L388" s="83">
        <v>0</v>
      </c>
      <c r="M388" s="81">
        <v>0</v>
      </c>
      <c r="N388" s="81">
        <v>0</v>
      </c>
      <c r="O388" s="81">
        <v>0</v>
      </c>
    </row>
    <row r="389" spans="1:17" x14ac:dyDescent="0.2">
      <c r="B389" s="37"/>
      <c r="C389" s="99"/>
      <c r="D389" s="99"/>
    </row>
    <row r="390" spans="1:17" ht="122.25" customHeight="1" x14ac:dyDescent="0.2">
      <c r="C390" s="99"/>
    </row>
    <row r="391" spans="1:17" s="36" customFormat="1" ht="120.75" customHeight="1" x14ac:dyDescent="0.2">
      <c r="C391" s="99"/>
      <c r="D391" s="99"/>
      <c r="E391" s="100"/>
      <c r="F391" s="100"/>
      <c r="G391" s="100"/>
      <c r="H391" s="100"/>
      <c r="I391" s="100"/>
      <c r="J391" s="100"/>
      <c r="K391" s="100"/>
      <c r="L391" s="101"/>
      <c r="M391" s="100"/>
      <c r="N391" s="100"/>
      <c r="O391" s="100"/>
      <c r="P391" s="30"/>
      <c r="Q391" s="30"/>
    </row>
    <row r="393" spans="1:17" ht="223.5" customHeight="1" x14ac:dyDescent="0.2"/>
    <row r="394" spans="1:17" ht="15.75" customHeight="1" x14ac:dyDescent="0.2">
      <c r="A394" s="234" t="s">
        <v>140</v>
      </c>
      <c r="B394" s="234"/>
      <c r="C394" s="234"/>
      <c r="D394" s="234"/>
      <c r="E394" s="234"/>
      <c r="F394" s="234"/>
      <c r="G394" s="234"/>
      <c r="H394" s="234"/>
      <c r="I394" s="234"/>
      <c r="J394" s="234"/>
      <c r="K394" s="234"/>
      <c r="L394" s="234"/>
      <c r="M394" s="234"/>
      <c r="N394" s="234"/>
    </row>
    <row r="395" spans="1:17" ht="12.75" x14ac:dyDescent="0.2">
      <c r="A395" s="235" t="s">
        <v>304</v>
      </c>
      <c r="B395" s="235"/>
      <c r="C395" s="235"/>
      <c r="D395" s="235"/>
      <c r="E395" s="235"/>
      <c r="F395" s="235"/>
      <c r="G395" s="235"/>
      <c r="H395" s="235"/>
      <c r="I395" s="235"/>
      <c r="J395" s="235"/>
      <c r="K395" s="235"/>
      <c r="L395" s="235"/>
      <c r="M395" s="235"/>
      <c r="N395" s="235"/>
    </row>
    <row r="396" spans="1:17" ht="12.75" x14ac:dyDescent="0.2">
      <c r="A396" s="2"/>
      <c r="B396" s="2"/>
      <c r="C396" s="102"/>
      <c r="D396" s="102"/>
      <c r="E396" s="102"/>
      <c r="F396" s="102"/>
      <c r="G396" s="102"/>
      <c r="H396" s="102"/>
      <c r="I396" s="102"/>
      <c r="J396" s="103"/>
      <c r="K396" s="103"/>
      <c r="L396" s="104"/>
      <c r="M396" s="103"/>
      <c r="N396" s="103"/>
    </row>
    <row r="397" spans="1:17" ht="12.75" x14ac:dyDescent="0.2">
      <c r="A397" s="8" t="s">
        <v>141</v>
      </c>
      <c r="B397" s="9" t="s">
        <v>142</v>
      </c>
      <c r="C397" s="10" t="s">
        <v>143</v>
      </c>
      <c r="D397" s="10" t="s">
        <v>144</v>
      </c>
      <c r="E397" s="10" t="s">
        <v>145</v>
      </c>
      <c r="F397" s="10" t="s">
        <v>146</v>
      </c>
      <c r="G397" s="10" t="s">
        <v>8</v>
      </c>
      <c r="H397" s="10" t="s">
        <v>9</v>
      </c>
      <c r="I397" s="10" t="s">
        <v>147</v>
      </c>
      <c r="J397" s="10" t="s">
        <v>148</v>
      </c>
      <c r="K397" s="25" t="s">
        <v>149</v>
      </c>
      <c r="L397" s="10" t="s">
        <v>150</v>
      </c>
      <c r="M397" s="10" t="s">
        <v>151</v>
      </c>
      <c r="N397" s="10" t="s">
        <v>152</v>
      </c>
    </row>
    <row r="398" spans="1:17" ht="12.75" x14ac:dyDescent="0.2">
      <c r="A398" s="11"/>
      <c r="B398" s="12" t="s">
        <v>153</v>
      </c>
      <c r="C398" s="107">
        <v>2020</v>
      </c>
      <c r="D398" s="107">
        <v>2020</v>
      </c>
      <c r="E398" s="107">
        <v>2020</v>
      </c>
      <c r="F398" s="107">
        <v>2020</v>
      </c>
      <c r="G398" s="107">
        <v>2020</v>
      </c>
      <c r="H398" s="107">
        <v>2020</v>
      </c>
      <c r="I398" s="107">
        <v>2020</v>
      </c>
      <c r="J398" s="107">
        <v>2020</v>
      </c>
      <c r="K398" s="107">
        <v>2020</v>
      </c>
      <c r="L398" s="107">
        <v>2020</v>
      </c>
      <c r="M398" s="107">
        <v>2020</v>
      </c>
      <c r="N398" s="107">
        <v>2020</v>
      </c>
    </row>
    <row r="399" spans="1:17" ht="12.75" x14ac:dyDescent="0.2">
      <c r="A399" s="14" t="s">
        <v>201</v>
      </c>
      <c r="B399" s="15" t="s">
        <v>154</v>
      </c>
      <c r="C399" s="108"/>
      <c r="D399" s="108"/>
      <c r="E399" s="108"/>
      <c r="F399" s="108"/>
      <c r="G399" s="108"/>
      <c r="H399" s="108"/>
      <c r="I399" s="109"/>
      <c r="J399" s="109"/>
      <c r="K399" s="110"/>
      <c r="L399" s="109"/>
      <c r="M399" s="109"/>
      <c r="N399" s="111"/>
    </row>
    <row r="400" spans="1:17" x14ac:dyDescent="0.2">
      <c r="A400" s="38">
        <v>1</v>
      </c>
      <c r="B400" s="39" t="s">
        <v>234</v>
      </c>
      <c r="C400" s="114">
        <f>100000+250000</f>
        <v>350000</v>
      </c>
      <c r="D400" s="112">
        <v>300000</v>
      </c>
      <c r="E400" s="112">
        <v>300000</v>
      </c>
      <c r="F400" s="112">
        <v>300000</v>
      </c>
      <c r="G400" s="112">
        <v>300000</v>
      </c>
      <c r="H400" s="112">
        <v>300000</v>
      </c>
      <c r="I400" s="113">
        <v>300000</v>
      </c>
      <c r="J400" s="113">
        <v>300000</v>
      </c>
      <c r="K400" s="113">
        <v>300000</v>
      </c>
      <c r="L400" s="114">
        <f t="shared" ref="L400:N400" si="8">100000+250000</f>
        <v>350000</v>
      </c>
      <c r="M400" s="114">
        <f t="shared" si="8"/>
        <v>350000</v>
      </c>
      <c r="N400" s="114">
        <f t="shared" si="8"/>
        <v>350000</v>
      </c>
    </row>
    <row r="401" spans="1:14" x14ac:dyDescent="0.2">
      <c r="A401" s="40">
        <v>2</v>
      </c>
      <c r="B401" s="41" t="s">
        <v>235</v>
      </c>
      <c r="C401" s="113">
        <v>100000</v>
      </c>
      <c r="D401" s="113">
        <v>100000</v>
      </c>
      <c r="E401" s="113">
        <v>100000</v>
      </c>
      <c r="F401" s="113">
        <v>100000</v>
      </c>
      <c r="G401" s="113">
        <v>100000</v>
      </c>
      <c r="H401" s="113">
        <v>100000</v>
      </c>
      <c r="I401" s="113">
        <v>100000</v>
      </c>
      <c r="J401" s="113">
        <v>100000</v>
      </c>
      <c r="K401" s="113">
        <v>100000</v>
      </c>
      <c r="L401" s="113">
        <v>100000</v>
      </c>
      <c r="M401" s="113">
        <v>100000</v>
      </c>
      <c r="N401" s="113">
        <v>100000</v>
      </c>
    </row>
    <row r="402" spans="1:14" x14ac:dyDescent="0.2">
      <c r="A402" s="38">
        <v>3</v>
      </c>
      <c r="B402" s="17" t="s">
        <v>236</v>
      </c>
      <c r="C402" s="113">
        <v>100000</v>
      </c>
      <c r="D402" s="113">
        <v>100000</v>
      </c>
      <c r="E402" s="113">
        <v>100000</v>
      </c>
      <c r="F402" s="113">
        <v>100000</v>
      </c>
      <c r="G402" s="113">
        <v>100000</v>
      </c>
      <c r="H402" s="113">
        <v>100000</v>
      </c>
      <c r="I402" s="113">
        <v>100000</v>
      </c>
      <c r="J402" s="113">
        <v>100000</v>
      </c>
      <c r="K402" s="113">
        <v>100000</v>
      </c>
      <c r="L402" s="113">
        <v>100000</v>
      </c>
      <c r="M402" s="113">
        <v>100000</v>
      </c>
      <c r="N402" s="113">
        <v>100000</v>
      </c>
    </row>
    <row r="403" spans="1:14" x14ac:dyDescent="0.2">
      <c r="A403" s="40">
        <v>4</v>
      </c>
      <c r="B403" s="17" t="s">
        <v>237</v>
      </c>
      <c r="C403" s="113">
        <v>100000</v>
      </c>
      <c r="D403" s="113">
        <v>100000</v>
      </c>
      <c r="E403" s="113">
        <v>100000</v>
      </c>
      <c r="F403" s="113">
        <v>100000</v>
      </c>
      <c r="G403" s="113">
        <v>100000</v>
      </c>
      <c r="H403" s="113">
        <v>100000</v>
      </c>
      <c r="I403" s="113">
        <v>100000</v>
      </c>
      <c r="J403" s="113">
        <v>103000</v>
      </c>
      <c r="K403" s="113">
        <v>100000</v>
      </c>
      <c r="L403" s="113">
        <v>2100000</v>
      </c>
      <c r="M403" s="113">
        <v>100000</v>
      </c>
      <c r="N403" s="113">
        <v>100000</v>
      </c>
    </row>
    <row r="404" spans="1:14" x14ac:dyDescent="0.2">
      <c r="A404" s="38">
        <v>5</v>
      </c>
      <c r="B404" s="17" t="s">
        <v>238</v>
      </c>
      <c r="C404" s="113">
        <v>100000</v>
      </c>
      <c r="D404" s="113">
        <v>100000</v>
      </c>
      <c r="E404" s="113">
        <v>100000</v>
      </c>
      <c r="F404" s="113">
        <v>100000</v>
      </c>
      <c r="G404" s="113">
        <v>100000</v>
      </c>
      <c r="H404" s="113">
        <v>100000</v>
      </c>
      <c r="I404" s="113">
        <v>100000</v>
      </c>
      <c r="J404" s="113">
        <v>100000</v>
      </c>
      <c r="K404" s="113">
        <v>100000</v>
      </c>
      <c r="L404" s="113">
        <v>100000</v>
      </c>
      <c r="M404" s="113">
        <v>100000</v>
      </c>
      <c r="N404" s="113">
        <v>100000</v>
      </c>
    </row>
    <row r="405" spans="1:14" x14ac:dyDescent="0.2">
      <c r="A405" s="40">
        <v>6</v>
      </c>
      <c r="B405" s="42" t="s">
        <v>239</v>
      </c>
      <c r="C405" s="113">
        <v>100000</v>
      </c>
      <c r="D405" s="113">
        <v>100000</v>
      </c>
      <c r="E405" s="113">
        <v>100000</v>
      </c>
      <c r="F405" s="113">
        <v>100000</v>
      </c>
      <c r="G405" s="113">
        <v>100000</v>
      </c>
      <c r="H405" s="113">
        <v>100000</v>
      </c>
      <c r="I405" s="113">
        <v>100000</v>
      </c>
      <c r="J405" s="113">
        <v>100000</v>
      </c>
      <c r="K405" s="113">
        <v>100000</v>
      </c>
      <c r="L405" s="113">
        <v>100000</v>
      </c>
      <c r="M405" s="113">
        <v>100000</v>
      </c>
      <c r="N405" s="113">
        <v>100000</v>
      </c>
    </row>
    <row r="406" spans="1:14" x14ac:dyDescent="0.2">
      <c r="A406" s="38">
        <v>7</v>
      </c>
      <c r="B406" s="17" t="s">
        <v>240</v>
      </c>
      <c r="C406" s="113">
        <v>100000</v>
      </c>
      <c r="D406" s="113">
        <v>100000</v>
      </c>
      <c r="E406" s="113">
        <v>100000</v>
      </c>
      <c r="F406" s="113">
        <v>100000</v>
      </c>
      <c r="G406" s="113">
        <v>100000</v>
      </c>
      <c r="H406" s="113">
        <v>100000</v>
      </c>
      <c r="I406" s="115">
        <v>127380</v>
      </c>
      <c r="J406" s="113">
        <v>100000</v>
      </c>
      <c r="K406" s="113">
        <v>115000</v>
      </c>
      <c r="L406" s="113">
        <v>115000</v>
      </c>
      <c r="M406" s="113">
        <v>140000</v>
      </c>
      <c r="N406" s="113">
        <v>100000</v>
      </c>
    </row>
    <row r="407" spans="1:14" x14ac:dyDescent="0.2">
      <c r="A407" s="40">
        <v>8</v>
      </c>
      <c r="B407" s="17" t="s">
        <v>241</v>
      </c>
      <c r="C407" s="113">
        <v>50000</v>
      </c>
      <c r="D407" s="113">
        <v>50000</v>
      </c>
      <c r="E407" s="113">
        <v>50000</v>
      </c>
      <c r="F407" s="113">
        <v>50000</v>
      </c>
      <c r="G407" s="113">
        <v>50000</v>
      </c>
      <c r="H407" s="113">
        <v>50000</v>
      </c>
      <c r="I407" s="115">
        <v>50000</v>
      </c>
      <c r="J407" s="115">
        <v>50000</v>
      </c>
      <c r="K407" s="115">
        <v>50000</v>
      </c>
      <c r="L407" s="113">
        <v>50000</v>
      </c>
      <c r="M407" s="113">
        <v>50000</v>
      </c>
      <c r="N407" s="113">
        <v>50000</v>
      </c>
    </row>
    <row r="408" spans="1:14" x14ac:dyDescent="0.2">
      <c r="A408" s="38">
        <v>9</v>
      </c>
      <c r="B408" s="17" t="s">
        <v>242</v>
      </c>
      <c r="C408" s="113">
        <v>50000</v>
      </c>
      <c r="D408" s="113">
        <v>50000</v>
      </c>
      <c r="E408" s="113">
        <v>50000</v>
      </c>
      <c r="F408" s="113">
        <v>50000</v>
      </c>
      <c r="G408" s="113">
        <v>50000</v>
      </c>
      <c r="H408" s="113">
        <v>50000</v>
      </c>
      <c r="I408" s="115">
        <v>50000</v>
      </c>
      <c r="J408" s="115">
        <v>50000</v>
      </c>
      <c r="K408" s="115">
        <v>50000</v>
      </c>
      <c r="L408" s="113">
        <v>50000</v>
      </c>
      <c r="M408" s="113">
        <v>50000</v>
      </c>
      <c r="N408" s="113">
        <v>50000</v>
      </c>
    </row>
    <row r="409" spans="1:14" x14ac:dyDescent="0.2">
      <c r="A409" s="40">
        <v>10</v>
      </c>
      <c r="B409" s="39" t="s">
        <v>246</v>
      </c>
      <c r="C409" s="113">
        <v>0</v>
      </c>
      <c r="D409" s="116">
        <v>0</v>
      </c>
      <c r="E409" s="116">
        <v>0</v>
      </c>
      <c r="F409" s="116">
        <v>0</v>
      </c>
      <c r="G409" s="116">
        <v>0</v>
      </c>
      <c r="H409" s="113">
        <v>50000</v>
      </c>
      <c r="I409" s="115">
        <v>50000</v>
      </c>
      <c r="J409" s="115">
        <v>50000</v>
      </c>
      <c r="K409" s="115">
        <v>55000</v>
      </c>
      <c r="L409" s="113">
        <v>50000</v>
      </c>
      <c r="M409" s="117">
        <v>100000</v>
      </c>
      <c r="N409" s="117">
        <v>100000</v>
      </c>
    </row>
    <row r="410" spans="1:14" x14ac:dyDescent="0.2">
      <c r="A410" s="38">
        <v>11</v>
      </c>
      <c r="B410" s="39" t="s">
        <v>247</v>
      </c>
      <c r="C410" s="113">
        <v>0</v>
      </c>
      <c r="D410" s="116">
        <v>0</v>
      </c>
      <c r="E410" s="116">
        <v>0</v>
      </c>
      <c r="F410" s="116">
        <v>0</v>
      </c>
      <c r="G410" s="116">
        <v>0</v>
      </c>
      <c r="H410" s="113">
        <v>50000</v>
      </c>
      <c r="I410" s="115">
        <v>120000</v>
      </c>
      <c r="J410" s="115">
        <f>50000+61650</f>
        <v>111650</v>
      </c>
      <c r="K410" s="115">
        <v>63450</v>
      </c>
      <c r="L410" s="115">
        <v>50000</v>
      </c>
      <c r="M410" s="115">
        <v>50000</v>
      </c>
      <c r="N410" s="113">
        <v>50000</v>
      </c>
    </row>
    <row r="411" spans="1:14" x14ac:dyDescent="0.2">
      <c r="A411" s="40">
        <v>12</v>
      </c>
      <c r="B411" s="39" t="s">
        <v>248</v>
      </c>
      <c r="C411" s="113">
        <v>0</v>
      </c>
      <c r="D411" s="116">
        <v>0</v>
      </c>
      <c r="E411" s="116">
        <v>0</v>
      </c>
      <c r="F411" s="116">
        <v>0</v>
      </c>
      <c r="G411" s="116">
        <v>0</v>
      </c>
      <c r="H411" s="113">
        <v>50000</v>
      </c>
      <c r="I411" s="113">
        <v>50000</v>
      </c>
      <c r="J411" s="113">
        <v>50000</v>
      </c>
      <c r="K411" s="113">
        <v>50000</v>
      </c>
      <c r="L411" s="113">
        <v>50000</v>
      </c>
      <c r="M411" s="113">
        <v>50000</v>
      </c>
      <c r="N411" s="113">
        <v>50000</v>
      </c>
    </row>
    <row r="412" spans="1:14" x14ac:dyDescent="0.2">
      <c r="A412" s="38">
        <v>13</v>
      </c>
      <c r="B412" s="17" t="s">
        <v>302</v>
      </c>
      <c r="C412" s="113">
        <v>150000</v>
      </c>
      <c r="D412" s="116">
        <v>150000</v>
      </c>
      <c r="E412" s="116">
        <v>500000</v>
      </c>
      <c r="F412" s="116">
        <v>500000</v>
      </c>
      <c r="G412" s="116">
        <v>500000</v>
      </c>
      <c r="H412" s="116">
        <v>500000</v>
      </c>
      <c r="I412" s="116">
        <v>500000</v>
      </c>
      <c r="J412" s="116">
        <v>500000</v>
      </c>
      <c r="K412" s="116">
        <v>500000</v>
      </c>
      <c r="L412" s="116">
        <v>500000</v>
      </c>
      <c r="M412" s="116">
        <v>500000</v>
      </c>
      <c r="N412" s="116">
        <v>500000</v>
      </c>
    </row>
    <row r="413" spans="1:14" x14ac:dyDescent="0.2">
      <c r="A413" s="40">
        <v>14</v>
      </c>
      <c r="B413" s="17" t="s">
        <v>243</v>
      </c>
      <c r="C413" s="113">
        <v>50000</v>
      </c>
      <c r="D413" s="113">
        <v>50000</v>
      </c>
      <c r="E413" s="113">
        <v>50000</v>
      </c>
      <c r="F413" s="113">
        <v>50000</v>
      </c>
      <c r="G413" s="113">
        <v>50000</v>
      </c>
      <c r="H413" s="113">
        <v>50000</v>
      </c>
      <c r="I413" s="113">
        <v>50000</v>
      </c>
      <c r="J413" s="113">
        <v>50000</v>
      </c>
      <c r="K413" s="113">
        <v>50000</v>
      </c>
      <c r="L413" s="113">
        <v>50000</v>
      </c>
      <c r="M413" s="113">
        <v>50000</v>
      </c>
      <c r="N413" s="113">
        <v>50000</v>
      </c>
    </row>
    <row r="414" spans="1:14" x14ac:dyDescent="0.2">
      <c r="A414" s="38">
        <v>15</v>
      </c>
      <c r="B414" s="39" t="s">
        <v>244</v>
      </c>
      <c r="C414" s="113">
        <v>50000</v>
      </c>
      <c r="D414" s="113">
        <v>50000</v>
      </c>
      <c r="E414" s="113">
        <v>50000</v>
      </c>
      <c r="F414" s="113">
        <v>50000</v>
      </c>
      <c r="G414" s="113">
        <v>50000</v>
      </c>
      <c r="H414" s="113">
        <v>50000</v>
      </c>
      <c r="I414" s="113">
        <v>50000</v>
      </c>
      <c r="J414" s="113">
        <v>50000</v>
      </c>
      <c r="K414" s="113">
        <v>50000</v>
      </c>
      <c r="L414" s="113">
        <v>50000</v>
      </c>
      <c r="M414" s="113">
        <v>50000</v>
      </c>
      <c r="N414" s="113">
        <v>50000</v>
      </c>
    </row>
    <row r="415" spans="1:14" x14ac:dyDescent="0.2">
      <c r="A415" s="40">
        <v>16</v>
      </c>
      <c r="B415" s="17" t="s">
        <v>311</v>
      </c>
      <c r="C415" s="113">
        <v>100000</v>
      </c>
      <c r="D415" s="116">
        <v>100000</v>
      </c>
      <c r="E415" s="116">
        <v>100000</v>
      </c>
      <c r="F415" s="116">
        <v>100000</v>
      </c>
      <c r="G415" s="116">
        <v>100000</v>
      </c>
      <c r="H415" s="116">
        <v>100000</v>
      </c>
      <c r="I415" s="116">
        <v>100000</v>
      </c>
      <c r="J415" s="116">
        <v>100000</v>
      </c>
      <c r="K415" s="116">
        <v>100000</v>
      </c>
      <c r="L415" s="116">
        <v>100000</v>
      </c>
      <c r="M415" s="116">
        <v>100000</v>
      </c>
      <c r="N415" s="116">
        <v>100000</v>
      </c>
    </row>
    <row r="416" spans="1:14" x14ac:dyDescent="0.2">
      <c r="A416" s="38">
        <v>17</v>
      </c>
      <c r="B416" s="17" t="s">
        <v>212</v>
      </c>
      <c r="C416" s="113">
        <v>110000</v>
      </c>
      <c r="D416" s="116">
        <v>110000</v>
      </c>
      <c r="E416" s="116">
        <v>110000</v>
      </c>
      <c r="F416" s="116">
        <v>110000</v>
      </c>
      <c r="G416" s="116">
        <v>110000</v>
      </c>
      <c r="H416" s="116">
        <v>110000</v>
      </c>
      <c r="I416" s="116">
        <v>110000</v>
      </c>
      <c r="J416" s="116">
        <v>110000</v>
      </c>
      <c r="K416" s="116">
        <v>110000</v>
      </c>
      <c r="L416" s="116">
        <v>110000</v>
      </c>
      <c r="M416" s="116">
        <v>110000</v>
      </c>
      <c r="N416" s="116">
        <v>110000</v>
      </c>
    </row>
    <row r="417" spans="1:15" x14ac:dyDescent="0.2">
      <c r="A417" s="40">
        <v>18</v>
      </c>
      <c r="B417" s="17" t="s">
        <v>213</v>
      </c>
      <c r="C417" s="113">
        <v>70000</v>
      </c>
      <c r="D417" s="116">
        <v>70000</v>
      </c>
      <c r="E417" s="116">
        <v>70000</v>
      </c>
      <c r="F417" s="116">
        <v>70000</v>
      </c>
      <c r="G417" s="116">
        <v>70000</v>
      </c>
      <c r="H417" s="116">
        <v>70000</v>
      </c>
      <c r="I417" s="116">
        <v>70000</v>
      </c>
      <c r="J417" s="116">
        <v>70000</v>
      </c>
      <c r="K417" s="116">
        <v>70000</v>
      </c>
      <c r="L417" s="116">
        <v>70000</v>
      </c>
      <c r="M417" s="116">
        <v>70000</v>
      </c>
      <c r="N417" s="116">
        <v>70000</v>
      </c>
    </row>
    <row r="418" spans="1:15" x14ac:dyDescent="0.2">
      <c r="A418" s="38">
        <v>19</v>
      </c>
      <c r="B418" s="17" t="s">
        <v>214</v>
      </c>
      <c r="C418" s="113">
        <v>38000</v>
      </c>
      <c r="D418" s="116">
        <v>38000</v>
      </c>
      <c r="E418" s="116">
        <v>38000</v>
      </c>
      <c r="F418" s="116">
        <v>38000</v>
      </c>
      <c r="G418" s="116">
        <v>38000</v>
      </c>
      <c r="H418" s="116">
        <v>38000</v>
      </c>
      <c r="I418" s="116">
        <v>38000</v>
      </c>
      <c r="J418" s="116">
        <v>38000</v>
      </c>
      <c r="K418" s="116">
        <v>38000</v>
      </c>
      <c r="L418" s="116">
        <v>38000</v>
      </c>
      <c r="M418" s="116">
        <v>38000</v>
      </c>
      <c r="N418" s="116">
        <v>38000</v>
      </c>
    </row>
    <row r="419" spans="1:15" x14ac:dyDescent="0.2">
      <c r="A419" s="40">
        <v>20</v>
      </c>
      <c r="B419" s="17" t="s">
        <v>215</v>
      </c>
      <c r="C419" s="113">
        <v>200000</v>
      </c>
      <c r="D419" s="116">
        <v>200000</v>
      </c>
      <c r="E419" s="116">
        <v>200000</v>
      </c>
      <c r="F419" s="116">
        <v>200000</v>
      </c>
      <c r="G419" s="116">
        <v>200000</v>
      </c>
      <c r="H419" s="116">
        <v>200000</v>
      </c>
      <c r="I419" s="116">
        <v>200000</v>
      </c>
      <c r="J419" s="116">
        <v>200000</v>
      </c>
      <c r="K419" s="116">
        <v>200000</v>
      </c>
      <c r="L419" s="116">
        <v>200000</v>
      </c>
      <c r="M419" s="116">
        <v>200000</v>
      </c>
      <c r="N419" s="116">
        <v>200000</v>
      </c>
    </row>
    <row r="420" spans="1:15" x14ac:dyDescent="0.2">
      <c r="A420" s="38">
        <v>21</v>
      </c>
      <c r="B420" s="17" t="s">
        <v>216</v>
      </c>
      <c r="C420" s="113">
        <v>50000</v>
      </c>
      <c r="D420" s="116">
        <v>50000</v>
      </c>
      <c r="E420" s="116">
        <v>50000</v>
      </c>
      <c r="F420" s="116">
        <v>50000</v>
      </c>
      <c r="G420" s="116">
        <v>50000</v>
      </c>
      <c r="H420" s="116">
        <v>50000</v>
      </c>
      <c r="I420" s="116">
        <v>50000</v>
      </c>
      <c r="J420" s="116">
        <v>50000</v>
      </c>
      <c r="K420" s="116">
        <v>50000</v>
      </c>
      <c r="L420" s="116">
        <v>50000</v>
      </c>
      <c r="M420" s="116">
        <v>50000</v>
      </c>
      <c r="N420" s="116">
        <v>50000</v>
      </c>
    </row>
    <row r="421" spans="1:15" x14ac:dyDescent="0.2">
      <c r="A421" s="40">
        <v>22</v>
      </c>
      <c r="B421" s="17" t="s">
        <v>217</v>
      </c>
      <c r="C421" s="113">
        <v>2000000</v>
      </c>
      <c r="D421" s="116">
        <v>0</v>
      </c>
      <c r="E421" s="116">
        <v>0</v>
      </c>
      <c r="F421" s="116">
        <v>0</v>
      </c>
      <c r="G421" s="116">
        <v>0</v>
      </c>
      <c r="H421" s="116">
        <v>0</v>
      </c>
      <c r="I421" s="116">
        <v>0</v>
      </c>
      <c r="J421" s="116">
        <v>0</v>
      </c>
      <c r="K421" s="116">
        <v>0</v>
      </c>
      <c r="L421" s="117">
        <v>0</v>
      </c>
      <c r="M421" s="117">
        <v>0</v>
      </c>
      <c r="N421" s="117">
        <v>1000000</v>
      </c>
    </row>
    <row r="422" spans="1:15" x14ac:dyDescent="0.2">
      <c r="A422" s="38">
        <v>23</v>
      </c>
      <c r="B422" s="17" t="s">
        <v>218</v>
      </c>
      <c r="C422" s="113">
        <v>200000</v>
      </c>
      <c r="D422" s="116">
        <f>300000+300000+300000</f>
        <v>900000</v>
      </c>
      <c r="E422" s="116">
        <f>250000+300000+300000</f>
        <v>850000</v>
      </c>
      <c r="F422" s="116">
        <v>900000</v>
      </c>
      <c r="G422" s="116">
        <v>450000</v>
      </c>
      <c r="H422" s="116">
        <v>250000</v>
      </c>
      <c r="I422" s="116">
        <v>0</v>
      </c>
      <c r="J422" s="116">
        <v>0</v>
      </c>
      <c r="K422" s="116">
        <v>0</v>
      </c>
      <c r="L422" s="117">
        <v>0</v>
      </c>
      <c r="M422" s="117">
        <v>0</v>
      </c>
      <c r="N422" s="117">
        <v>0</v>
      </c>
    </row>
    <row r="423" spans="1:15" x14ac:dyDescent="0.2">
      <c r="A423" s="40">
        <v>24</v>
      </c>
      <c r="B423" s="17" t="s">
        <v>219</v>
      </c>
      <c r="C423" s="113">
        <v>75000</v>
      </c>
      <c r="D423" s="116">
        <v>75000</v>
      </c>
      <c r="E423" s="116">
        <v>75000</v>
      </c>
      <c r="F423" s="116">
        <v>75000</v>
      </c>
      <c r="G423" s="116">
        <v>75000</v>
      </c>
      <c r="H423" s="116">
        <v>75000</v>
      </c>
      <c r="I423" s="115">
        <v>75000</v>
      </c>
      <c r="J423" s="115">
        <v>75000</v>
      </c>
      <c r="K423" s="115">
        <v>75000</v>
      </c>
      <c r="L423" s="117">
        <v>75000</v>
      </c>
      <c r="M423" s="117">
        <v>75000</v>
      </c>
      <c r="N423" s="117">
        <v>75000</v>
      </c>
    </row>
    <row r="424" spans="1:15" x14ac:dyDescent="0.2">
      <c r="A424" s="38">
        <v>25</v>
      </c>
      <c r="B424" s="17" t="s">
        <v>220</v>
      </c>
      <c r="C424" s="113">
        <v>50000</v>
      </c>
      <c r="D424" s="116">
        <v>75000</v>
      </c>
      <c r="E424" s="116">
        <v>75000</v>
      </c>
      <c r="F424" s="116">
        <v>75000</v>
      </c>
      <c r="G424" s="116">
        <v>75000</v>
      </c>
      <c r="H424" s="116">
        <v>75000</v>
      </c>
      <c r="I424" s="116">
        <v>75000</v>
      </c>
      <c r="J424" s="116">
        <v>75000</v>
      </c>
      <c r="K424" s="116">
        <v>75000</v>
      </c>
      <c r="L424" s="117">
        <v>75000</v>
      </c>
      <c r="M424" s="117">
        <v>75000</v>
      </c>
      <c r="N424" s="117">
        <v>75000</v>
      </c>
    </row>
    <row r="425" spans="1:15" x14ac:dyDescent="0.2">
      <c r="A425" s="40">
        <v>26</v>
      </c>
      <c r="B425" s="17" t="s">
        <v>221</v>
      </c>
      <c r="C425" s="113">
        <v>0</v>
      </c>
      <c r="D425" s="116">
        <v>50000</v>
      </c>
      <c r="E425" s="116">
        <v>0</v>
      </c>
      <c r="F425" s="116">
        <v>0</v>
      </c>
      <c r="G425" s="116">
        <v>0</v>
      </c>
      <c r="H425" s="116">
        <v>0</v>
      </c>
      <c r="I425" s="116">
        <v>0</v>
      </c>
      <c r="J425" s="116">
        <v>0</v>
      </c>
      <c r="K425" s="116">
        <v>0</v>
      </c>
      <c r="L425" s="117">
        <v>0</v>
      </c>
      <c r="M425" s="117">
        <v>0</v>
      </c>
      <c r="N425" s="117">
        <v>0</v>
      </c>
    </row>
    <row r="426" spans="1:15" x14ac:dyDescent="0.2">
      <c r="A426" s="38">
        <v>27</v>
      </c>
      <c r="B426" s="17" t="s">
        <v>222</v>
      </c>
      <c r="C426" s="113">
        <v>0</v>
      </c>
      <c r="D426" s="116">
        <v>100000</v>
      </c>
      <c r="E426" s="116">
        <v>100000</v>
      </c>
      <c r="F426" s="116">
        <v>100000</v>
      </c>
      <c r="G426" s="116">
        <v>100000</v>
      </c>
      <c r="H426" s="116">
        <v>100000</v>
      </c>
      <c r="I426" s="116">
        <v>100000</v>
      </c>
      <c r="J426" s="116">
        <v>100000</v>
      </c>
      <c r="K426" s="116">
        <v>100000</v>
      </c>
      <c r="L426" s="117">
        <v>100000</v>
      </c>
      <c r="M426" s="117">
        <v>100000</v>
      </c>
      <c r="N426" s="117">
        <v>100000</v>
      </c>
    </row>
    <row r="427" spans="1:15" x14ac:dyDescent="0.2">
      <c r="A427" s="40">
        <v>28</v>
      </c>
      <c r="B427" s="17" t="s">
        <v>223</v>
      </c>
      <c r="C427" s="113">
        <v>0</v>
      </c>
      <c r="D427" s="116">
        <v>0</v>
      </c>
      <c r="E427" s="116">
        <v>750000</v>
      </c>
      <c r="F427" s="118">
        <v>0</v>
      </c>
      <c r="G427" s="118">
        <v>0</v>
      </c>
      <c r="H427" s="118">
        <v>0</v>
      </c>
      <c r="I427" s="118">
        <v>0</v>
      </c>
      <c r="J427" s="118">
        <v>0</v>
      </c>
      <c r="K427" s="118">
        <v>0</v>
      </c>
      <c r="L427" s="117">
        <v>0</v>
      </c>
      <c r="M427" s="117">
        <v>0</v>
      </c>
      <c r="N427" s="117">
        <v>0</v>
      </c>
    </row>
    <row r="428" spans="1:15" x14ac:dyDescent="0.2">
      <c r="A428" s="38">
        <v>29</v>
      </c>
      <c r="B428" s="42" t="s">
        <v>224</v>
      </c>
      <c r="C428" s="113">
        <v>435000</v>
      </c>
      <c r="D428" s="116">
        <v>435000</v>
      </c>
      <c r="E428" s="116">
        <v>0</v>
      </c>
      <c r="F428" s="118">
        <v>435000</v>
      </c>
      <c r="G428" s="118">
        <v>0</v>
      </c>
      <c r="H428" s="119">
        <v>500000</v>
      </c>
      <c r="I428" s="119">
        <v>500000</v>
      </c>
      <c r="J428" s="118">
        <v>1000000</v>
      </c>
      <c r="K428" s="118">
        <v>500000</v>
      </c>
      <c r="L428" s="118">
        <v>500000</v>
      </c>
      <c r="M428" s="118">
        <v>500000</v>
      </c>
      <c r="N428" s="118">
        <v>500000</v>
      </c>
    </row>
    <row r="429" spans="1:15" x14ac:dyDescent="0.2">
      <c r="A429" s="40">
        <v>30</v>
      </c>
      <c r="B429" s="42" t="s">
        <v>225</v>
      </c>
      <c r="C429" s="113">
        <v>431000</v>
      </c>
      <c r="D429" s="116">
        <v>431000</v>
      </c>
      <c r="E429" s="116">
        <v>431000</v>
      </c>
      <c r="F429" s="116">
        <v>431000</v>
      </c>
      <c r="G429" s="116">
        <v>431000</v>
      </c>
      <c r="H429" s="116">
        <v>431000</v>
      </c>
      <c r="I429" s="116">
        <v>431000</v>
      </c>
      <c r="J429" s="116">
        <v>431000</v>
      </c>
      <c r="K429" s="120">
        <v>431000</v>
      </c>
      <c r="L429" s="120">
        <v>431000</v>
      </c>
      <c r="M429" s="120">
        <v>431000</v>
      </c>
      <c r="N429" s="120">
        <v>431000</v>
      </c>
    </row>
    <row r="430" spans="1:15" x14ac:dyDescent="0.2">
      <c r="A430" s="38">
        <v>31</v>
      </c>
      <c r="B430" s="17" t="s">
        <v>226</v>
      </c>
      <c r="C430" s="113">
        <v>0</v>
      </c>
      <c r="D430" s="116">
        <v>1200000</v>
      </c>
      <c r="E430" s="116">
        <v>0</v>
      </c>
      <c r="F430" s="118">
        <v>0</v>
      </c>
      <c r="G430" s="118">
        <v>0</v>
      </c>
      <c r="H430" s="118">
        <v>0</v>
      </c>
      <c r="I430" s="118">
        <v>0</v>
      </c>
      <c r="J430" s="118">
        <v>0</v>
      </c>
      <c r="K430" s="118">
        <v>0</v>
      </c>
      <c r="L430" s="117">
        <v>0</v>
      </c>
      <c r="M430" s="117">
        <v>0</v>
      </c>
      <c r="N430" s="117">
        <v>0</v>
      </c>
    </row>
    <row r="431" spans="1:15" x14ac:dyDescent="0.2">
      <c r="A431" s="40">
        <v>32</v>
      </c>
      <c r="B431" s="17" t="s">
        <v>227</v>
      </c>
      <c r="C431" s="113">
        <v>0</v>
      </c>
      <c r="D431" s="116">
        <f>50000+110000</f>
        <v>160000</v>
      </c>
      <c r="E431" s="116">
        <f>60000+110000</f>
        <v>170000</v>
      </c>
      <c r="F431" s="118">
        <f>75000+110000</f>
        <v>185000</v>
      </c>
      <c r="G431" s="118">
        <v>70000</v>
      </c>
      <c r="H431" s="118">
        <v>0</v>
      </c>
      <c r="I431" s="118">
        <v>0</v>
      </c>
      <c r="J431" s="118">
        <v>0</v>
      </c>
      <c r="K431" s="118">
        <v>0</v>
      </c>
      <c r="L431" s="117">
        <v>0</v>
      </c>
      <c r="M431" s="117">
        <v>0</v>
      </c>
      <c r="N431" s="117">
        <v>0</v>
      </c>
    </row>
    <row r="432" spans="1:15" s="44" customFormat="1" x14ac:dyDescent="0.2">
      <c r="A432" s="38">
        <v>33</v>
      </c>
      <c r="B432" s="43" t="s">
        <v>261</v>
      </c>
      <c r="C432" s="115">
        <f>175000+200000+200000+300000+225000+80000+150000</f>
        <v>1330000</v>
      </c>
      <c r="D432" s="204">
        <f>788424.75+160000+80000+150000</f>
        <v>1178424.75</v>
      </c>
      <c r="E432" s="121">
        <f>80000+150000+230000+10000+5000000+72300</f>
        <v>5542300</v>
      </c>
      <c r="F432" s="122">
        <f>1380000+86125</f>
        <v>1466125</v>
      </c>
      <c r="G432" s="122">
        <f>10000000+130000+220000+390000+4281</f>
        <v>10744281</v>
      </c>
      <c r="H432" s="122">
        <f>235000</f>
        <v>235000</v>
      </c>
      <c r="I432" s="122">
        <f>10000+400000</f>
        <v>410000</v>
      </c>
      <c r="J432" s="122">
        <f>85000+150000+500000+250000</f>
        <v>985000</v>
      </c>
      <c r="K432" s="122">
        <v>570000</v>
      </c>
      <c r="L432" s="123">
        <f>555000+180000+500000</f>
        <v>1235000</v>
      </c>
      <c r="M432" s="123">
        <f>630000+200000+100000</f>
        <v>930000</v>
      </c>
      <c r="N432" s="123">
        <f>630000+500000+25309+540000</f>
        <v>1695309</v>
      </c>
      <c r="O432" s="124"/>
    </row>
    <row r="433" spans="1:14" x14ac:dyDescent="0.2">
      <c r="A433" s="40">
        <v>34</v>
      </c>
      <c r="B433" s="17" t="s">
        <v>228</v>
      </c>
      <c r="C433" s="113">
        <v>6700000</v>
      </c>
      <c r="D433" s="116">
        <f>6400000+150000</f>
        <v>6550000</v>
      </c>
      <c r="E433" s="116">
        <v>6900000</v>
      </c>
      <c r="F433" s="118">
        <v>7050000</v>
      </c>
      <c r="G433" s="118">
        <v>7050000</v>
      </c>
      <c r="H433" s="118">
        <v>7050000</v>
      </c>
      <c r="I433" s="118">
        <v>6550000</v>
      </c>
      <c r="J433" s="118">
        <v>6050000</v>
      </c>
      <c r="K433" s="118">
        <v>6050000</v>
      </c>
      <c r="L433" s="117">
        <v>6800000</v>
      </c>
      <c r="M433" s="117">
        <f>130000+6800000</f>
        <v>6930000</v>
      </c>
      <c r="N433" s="117">
        <v>0</v>
      </c>
    </row>
    <row r="434" spans="1:14" x14ac:dyDescent="0.2">
      <c r="A434" s="38">
        <v>35</v>
      </c>
      <c r="B434" s="17" t="s">
        <v>229</v>
      </c>
      <c r="C434" s="113">
        <v>400000</v>
      </c>
      <c r="D434" s="116">
        <v>100000</v>
      </c>
      <c r="E434" s="116">
        <v>0</v>
      </c>
      <c r="F434" s="118">
        <v>0</v>
      </c>
      <c r="G434" s="116">
        <v>400000</v>
      </c>
      <c r="H434" s="122">
        <v>100000</v>
      </c>
      <c r="I434" s="122">
        <v>100000</v>
      </c>
      <c r="J434" s="122">
        <v>100000</v>
      </c>
      <c r="K434" s="122">
        <v>100000</v>
      </c>
      <c r="L434" s="113">
        <v>400000</v>
      </c>
      <c r="M434" s="117">
        <v>0</v>
      </c>
      <c r="N434" s="117">
        <v>0</v>
      </c>
    </row>
    <row r="435" spans="1:14" x14ac:dyDescent="0.2">
      <c r="A435" s="40">
        <v>36</v>
      </c>
      <c r="B435" s="17" t="s">
        <v>230</v>
      </c>
      <c r="C435" s="113">
        <v>400000</v>
      </c>
      <c r="D435" s="116">
        <v>100000</v>
      </c>
      <c r="E435" s="116">
        <v>0</v>
      </c>
      <c r="F435" s="118">
        <v>0</v>
      </c>
      <c r="G435" s="116">
        <v>400000</v>
      </c>
      <c r="H435" s="122">
        <v>100000</v>
      </c>
      <c r="I435" s="122">
        <v>100000</v>
      </c>
      <c r="J435" s="122">
        <v>100000</v>
      </c>
      <c r="K435" s="122">
        <v>100000</v>
      </c>
      <c r="L435" s="113">
        <v>400000</v>
      </c>
      <c r="M435" s="117">
        <v>0</v>
      </c>
      <c r="N435" s="117">
        <v>0</v>
      </c>
    </row>
    <row r="436" spans="1:14" x14ac:dyDescent="0.2">
      <c r="A436" s="38">
        <v>37</v>
      </c>
      <c r="B436" s="42" t="s">
        <v>231</v>
      </c>
      <c r="C436" s="113">
        <v>400000</v>
      </c>
      <c r="D436" s="116">
        <v>100000</v>
      </c>
      <c r="E436" s="116">
        <v>0</v>
      </c>
      <c r="F436" s="118">
        <v>0</v>
      </c>
      <c r="G436" s="116">
        <v>400000</v>
      </c>
      <c r="H436" s="122">
        <v>100000</v>
      </c>
      <c r="I436" s="122">
        <v>100000</v>
      </c>
      <c r="J436" s="122">
        <v>100000</v>
      </c>
      <c r="K436" s="122">
        <v>100000</v>
      </c>
      <c r="L436" s="113">
        <v>400000</v>
      </c>
      <c r="M436" s="117">
        <v>0</v>
      </c>
      <c r="N436" s="117">
        <v>0</v>
      </c>
    </row>
    <row r="437" spans="1:14" x14ac:dyDescent="0.2">
      <c r="A437" s="40">
        <v>38</v>
      </c>
      <c r="B437" s="17" t="s">
        <v>232</v>
      </c>
      <c r="C437" s="113">
        <v>162500</v>
      </c>
      <c r="D437" s="116">
        <v>162500</v>
      </c>
      <c r="E437" s="116">
        <v>162500</v>
      </c>
      <c r="F437" s="116">
        <v>162500</v>
      </c>
      <c r="G437" s="116">
        <v>162500</v>
      </c>
      <c r="H437" s="116">
        <v>162500</v>
      </c>
      <c r="I437" s="116">
        <v>162500</v>
      </c>
      <c r="J437" s="116">
        <v>162500</v>
      </c>
      <c r="K437" s="116">
        <v>162500</v>
      </c>
      <c r="L437" s="116">
        <v>162500</v>
      </c>
      <c r="M437" s="116">
        <v>162500</v>
      </c>
      <c r="N437" s="116">
        <v>162500</v>
      </c>
    </row>
    <row r="438" spans="1:14" x14ac:dyDescent="0.2">
      <c r="A438" s="38">
        <v>39</v>
      </c>
      <c r="B438" s="17" t="s">
        <v>233</v>
      </c>
      <c r="C438" s="113">
        <v>137500</v>
      </c>
      <c r="D438" s="116">
        <v>137500</v>
      </c>
      <c r="E438" s="116">
        <v>137500</v>
      </c>
      <c r="F438" s="116">
        <v>137500</v>
      </c>
      <c r="G438" s="116">
        <v>137500</v>
      </c>
      <c r="H438" s="116">
        <v>137500</v>
      </c>
      <c r="I438" s="116">
        <v>137500</v>
      </c>
      <c r="J438" s="116">
        <v>137500</v>
      </c>
      <c r="K438" s="116">
        <v>137500</v>
      </c>
      <c r="L438" s="116">
        <v>137500</v>
      </c>
      <c r="M438" s="116">
        <v>137500</v>
      </c>
      <c r="N438" s="116">
        <v>137500</v>
      </c>
    </row>
    <row r="439" spans="1:14" x14ac:dyDescent="0.2">
      <c r="A439" s="40">
        <v>40</v>
      </c>
      <c r="B439" s="39" t="s">
        <v>258</v>
      </c>
      <c r="C439" s="113">
        <v>2000000</v>
      </c>
      <c r="D439" s="116">
        <v>0</v>
      </c>
      <c r="E439" s="116">
        <v>0</v>
      </c>
      <c r="F439" s="116">
        <v>0</v>
      </c>
      <c r="G439" s="116">
        <v>0</v>
      </c>
      <c r="H439" s="118">
        <v>0</v>
      </c>
      <c r="I439" s="118">
        <v>0</v>
      </c>
      <c r="J439" s="118">
        <v>0</v>
      </c>
      <c r="K439" s="118">
        <v>0</v>
      </c>
      <c r="L439" s="117">
        <v>0</v>
      </c>
      <c r="M439" s="117">
        <v>0</v>
      </c>
      <c r="N439" s="117">
        <v>0</v>
      </c>
    </row>
    <row r="440" spans="1:14" x14ac:dyDescent="0.2">
      <c r="A440" s="38">
        <v>41</v>
      </c>
      <c r="B440" s="42" t="s">
        <v>260</v>
      </c>
      <c r="C440" s="113">
        <v>0</v>
      </c>
      <c r="D440" s="116">
        <v>1000000</v>
      </c>
      <c r="E440" s="116">
        <v>0</v>
      </c>
      <c r="F440" s="116">
        <v>0</v>
      </c>
      <c r="G440" s="116">
        <v>0</v>
      </c>
      <c r="H440" s="118">
        <v>0</v>
      </c>
      <c r="I440" s="118">
        <v>0</v>
      </c>
      <c r="J440" s="118">
        <v>0</v>
      </c>
      <c r="K440" s="118">
        <v>0</v>
      </c>
      <c r="L440" s="117">
        <v>0</v>
      </c>
      <c r="M440" s="117">
        <v>0</v>
      </c>
      <c r="N440" s="117">
        <v>0</v>
      </c>
    </row>
    <row r="441" spans="1:14" x14ac:dyDescent="0.2">
      <c r="A441" s="40">
        <v>42</v>
      </c>
      <c r="B441" s="17" t="s">
        <v>265</v>
      </c>
      <c r="C441" s="113">
        <v>0</v>
      </c>
      <c r="D441" s="116">
        <v>0</v>
      </c>
      <c r="E441" s="116">
        <v>0</v>
      </c>
      <c r="F441" s="116">
        <v>120000</v>
      </c>
      <c r="G441" s="116">
        <v>806000</v>
      </c>
      <c r="H441" s="118">
        <v>0</v>
      </c>
      <c r="I441" s="118">
        <v>0</v>
      </c>
      <c r="J441" s="118">
        <v>0</v>
      </c>
      <c r="K441" s="118">
        <v>0</v>
      </c>
      <c r="L441" s="117">
        <v>0</v>
      </c>
      <c r="M441" s="117">
        <v>0</v>
      </c>
      <c r="N441" s="117">
        <v>0</v>
      </c>
    </row>
    <row r="442" spans="1:14" x14ac:dyDescent="0.2">
      <c r="A442" s="38">
        <v>43</v>
      </c>
      <c r="B442" s="17" t="s">
        <v>280</v>
      </c>
      <c r="C442" s="113">
        <v>0</v>
      </c>
      <c r="D442" s="116">
        <v>0</v>
      </c>
      <c r="E442" s="116">
        <v>0</v>
      </c>
      <c r="F442" s="116">
        <v>1300000</v>
      </c>
      <c r="G442" s="116">
        <v>0</v>
      </c>
      <c r="H442" s="118">
        <v>0</v>
      </c>
      <c r="I442" s="118">
        <v>0</v>
      </c>
      <c r="J442" s="118">
        <v>0</v>
      </c>
      <c r="K442" s="118">
        <v>0</v>
      </c>
      <c r="L442" s="117">
        <v>0</v>
      </c>
      <c r="M442" s="117">
        <v>0</v>
      </c>
      <c r="N442" s="117">
        <v>0</v>
      </c>
    </row>
    <row r="443" spans="1:14" x14ac:dyDescent="0.2">
      <c r="A443" s="40">
        <v>44</v>
      </c>
      <c r="B443" s="17" t="s">
        <v>281</v>
      </c>
      <c r="C443" s="113"/>
      <c r="D443" s="116"/>
      <c r="E443" s="116"/>
      <c r="F443" s="116"/>
      <c r="G443" s="116">
        <v>2000000</v>
      </c>
      <c r="H443" s="118">
        <v>0</v>
      </c>
      <c r="I443" s="118">
        <v>0</v>
      </c>
      <c r="J443" s="118">
        <v>0</v>
      </c>
      <c r="K443" s="118">
        <v>0</v>
      </c>
      <c r="L443" s="117">
        <v>0</v>
      </c>
      <c r="M443" s="117">
        <v>0</v>
      </c>
      <c r="N443" s="117">
        <v>0</v>
      </c>
    </row>
    <row r="444" spans="1:14" x14ac:dyDescent="0.2">
      <c r="A444" s="38">
        <v>45</v>
      </c>
      <c r="B444" s="45" t="s">
        <v>267</v>
      </c>
      <c r="C444" s="113">
        <v>0</v>
      </c>
      <c r="D444" s="116">
        <v>0</v>
      </c>
      <c r="E444" s="116">
        <v>0</v>
      </c>
      <c r="F444" s="116">
        <v>0</v>
      </c>
      <c r="G444" s="116">
        <v>1145000</v>
      </c>
      <c r="H444" s="116">
        <v>0</v>
      </c>
      <c r="I444" s="118">
        <v>0</v>
      </c>
      <c r="J444" s="118">
        <v>0</v>
      </c>
      <c r="K444" s="118">
        <v>0</v>
      </c>
      <c r="L444" s="117">
        <v>0</v>
      </c>
      <c r="M444" s="117">
        <v>0</v>
      </c>
      <c r="N444" s="117">
        <v>0</v>
      </c>
    </row>
    <row r="445" spans="1:14" x14ac:dyDescent="0.2">
      <c r="A445" s="40">
        <v>46</v>
      </c>
      <c r="B445" s="45" t="s">
        <v>268</v>
      </c>
      <c r="C445" s="113">
        <v>0</v>
      </c>
      <c r="D445" s="116">
        <v>0</v>
      </c>
      <c r="E445" s="116">
        <v>0</v>
      </c>
      <c r="F445" s="116">
        <v>0</v>
      </c>
      <c r="G445" s="116">
        <v>600000</v>
      </c>
      <c r="H445" s="116">
        <v>0</v>
      </c>
      <c r="I445" s="118">
        <v>0</v>
      </c>
      <c r="J445" s="118">
        <v>0</v>
      </c>
      <c r="K445" s="118">
        <v>0</v>
      </c>
      <c r="L445" s="117">
        <v>0</v>
      </c>
      <c r="M445" s="117">
        <v>0</v>
      </c>
      <c r="N445" s="117">
        <v>0</v>
      </c>
    </row>
    <row r="446" spans="1:14" x14ac:dyDescent="0.2">
      <c r="A446" s="38">
        <v>47</v>
      </c>
      <c r="B446" s="45" t="s">
        <v>269</v>
      </c>
      <c r="C446" s="113">
        <v>0</v>
      </c>
      <c r="D446" s="116">
        <v>0</v>
      </c>
      <c r="E446" s="116">
        <v>0</v>
      </c>
      <c r="F446" s="116">
        <v>0</v>
      </c>
      <c r="G446" s="116">
        <v>500000</v>
      </c>
      <c r="H446" s="116">
        <v>0</v>
      </c>
      <c r="I446" s="118">
        <v>0</v>
      </c>
      <c r="J446" s="118">
        <v>0</v>
      </c>
      <c r="K446" s="118">
        <v>0</v>
      </c>
      <c r="L446" s="117">
        <v>0</v>
      </c>
      <c r="M446" s="117">
        <v>0</v>
      </c>
      <c r="N446" s="117">
        <v>0</v>
      </c>
    </row>
    <row r="447" spans="1:14" x14ac:dyDescent="0.2">
      <c r="A447" s="40">
        <v>48</v>
      </c>
      <c r="B447" s="45" t="s">
        <v>270</v>
      </c>
      <c r="C447" s="113">
        <v>0</v>
      </c>
      <c r="D447" s="116">
        <v>0</v>
      </c>
      <c r="E447" s="116">
        <v>0</v>
      </c>
      <c r="F447" s="116">
        <v>0</v>
      </c>
      <c r="G447" s="116">
        <v>1000000</v>
      </c>
      <c r="H447" s="116">
        <v>0</v>
      </c>
      <c r="I447" s="118">
        <v>0</v>
      </c>
      <c r="J447" s="118">
        <v>0</v>
      </c>
      <c r="K447" s="118">
        <v>0</v>
      </c>
      <c r="L447" s="117">
        <v>0</v>
      </c>
      <c r="M447" s="117">
        <v>0</v>
      </c>
      <c r="N447" s="117">
        <v>0</v>
      </c>
    </row>
    <row r="448" spans="1:14" x14ac:dyDescent="0.2">
      <c r="A448" s="38">
        <v>49</v>
      </c>
      <c r="B448" s="45" t="s">
        <v>271</v>
      </c>
      <c r="C448" s="113">
        <v>0</v>
      </c>
      <c r="D448" s="116">
        <v>0</v>
      </c>
      <c r="E448" s="116">
        <v>0</v>
      </c>
      <c r="F448" s="116">
        <v>0</v>
      </c>
      <c r="G448" s="116">
        <v>2500000</v>
      </c>
      <c r="H448" s="116">
        <v>0</v>
      </c>
      <c r="I448" s="118">
        <v>0</v>
      </c>
      <c r="J448" s="118">
        <v>0</v>
      </c>
      <c r="K448" s="118">
        <v>0</v>
      </c>
      <c r="L448" s="117">
        <v>0</v>
      </c>
      <c r="M448" s="117">
        <v>0</v>
      </c>
      <c r="N448" s="117">
        <v>0</v>
      </c>
    </row>
    <row r="449" spans="1:14" x14ac:dyDescent="0.2">
      <c r="A449" s="40">
        <v>50</v>
      </c>
      <c r="B449" s="45" t="s">
        <v>272</v>
      </c>
      <c r="C449" s="113">
        <v>0</v>
      </c>
      <c r="D449" s="116">
        <v>0</v>
      </c>
      <c r="E449" s="116">
        <v>0</v>
      </c>
      <c r="F449" s="116">
        <v>0</v>
      </c>
      <c r="G449" s="125">
        <v>850000</v>
      </c>
      <c r="H449" s="116">
        <v>0</v>
      </c>
      <c r="I449" s="118">
        <v>0</v>
      </c>
      <c r="J449" s="118">
        <v>0</v>
      </c>
      <c r="K449" s="118">
        <v>0</v>
      </c>
      <c r="L449" s="117">
        <v>0</v>
      </c>
      <c r="M449" s="117">
        <v>0</v>
      </c>
      <c r="N449" s="117">
        <v>0</v>
      </c>
    </row>
    <row r="450" spans="1:14" x14ac:dyDescent="0.2">
      <c r="A450" s="38">
        <v>51</v>
      </c>
      <c r="B450" s="45" t="s">
        <v>273</v>
      </c>
      <c r="C450" s="113">
        <v>0</v>
      </c>
      <c r="D450" s="116">
        <v>0</v>
      </c>
      <c r="E450" s="116">
        <v>0</v>
      </c>
      <c r="F450" s="116">
        <v>0</v>
      </c>
      <c r="G450" s="125">
        <v>750000</v>
      </c>
      <c r="H450" s="116">
        <v>0</v>
      </c>
      <c r="I450" s="118">
        <v>0</v>
      </c>
      <c r="J450" s="118">
        <v>0</v>
      </c>
      <c r="K450" s="118">
        <v>0</v>
      </c>
      <c r="L450" s="117">
        <v>0</v>
      </c>
      <c r="M450" s="117">
        <v>0</v>
      </c>
      <c r="N450" s="117">
        <v>0</v>
      </c>
    </row>
    <row r="451" spans="1:14" x14ac:dyDescent="0.2">
      <c r="A451" s="40">
        <v>52</v>
      </c>
      <c r="B451" s="45" t="s">
        <v>274</v>
      </c>
      <c r="C451" s="113">
        <v>0</v>
      </c>
      <c r="D451" s="116">
        <v>0</v>
      </c>
      <c r="E451" s="116">
        <v>0</v>
      </c>
      <c r="F451" s="116">
        <v>0</v>
      </c>
      <c r="G451" s="125">
        <v>750000</v>
      </c>
      <c r="H451" s="116">
        <v>0</v>
      </c>
      <c r="I451" s="118">
        <v>0</v>
      </c>
      <c r="J451" s="118">
        <v>0</v>
      </c>
      <c r="K451" s="118">
        <v>0</v>
      </c>
      <c r="L451" s="117">
        <v>0</v>
      </c>
      <c r="M451" s="117">
        <v>0</v>
      </c>
      <c r="N451" s="117">
        <v>0</v>
      </c>
    </row>
    <row r="452" spans="1:14" x14ac:dyDescent="0.2">
      <c r="A452" s="38">
        <v>53</v>
      </c>
      <c r="B452" s="45" t="s">
        <v>275</v>
      </c>
      <c r="C452" s="113">
        <v>0</v>
      </c>
      <c r="D452" s="116">
        <v>0</v>
      </c>
      <c r="E452" s="116">
        <v>0</v>
      </c>
      <c r="F452" s="116">
        <v>0</v>
      </c>
      <c r="G452" s="125">
        <v>1200000</v>
      </c>
      <c r="H452" s="116">
        <v>0</v>
      </c>
      <c r="I452" s="118">
        <v>0</v>
      </c>
      <c r="J452" s="118">
        <v>0</v>
      </c>
      <c r="K452" s="118">
        <v>0</v>
      </c>
      <c r="L452" s="117">
        <v>0</v>
      </c>
      <c r="M452" s="117">
        <v>0</v>
      </c>
      <c r="N452" s="117">
        <v>0</v>
      </c>
    </row>
    <row r="453" spans="1:14" x14ac:dyDescent="0.2">
      <c r="A453" s="40">
        <v>54</v>
      </c>
      <c r="B453" s="45" t="s">
        <v>284</v>
      </c>
      <c r="C453" s="113">
        <v>0</v>
      </c>
      <c r="D453" s="116">
        <v>0</v>
      </c>
      <c r="E453" s="116">
        <v>0</v>
      </c>
      <c r="F453" s="116">
        <v>0</v>
      </c>
      <c r="G453" s="125">
        <v>500000</v>
      </c>
      <c r="H453" s="116">
        <v>0</v>
      </c>
      <c r="I453" s="118">
        <v>0</v>
      </c>
      <c r="J453" s="118">
        <v>0</v>
      </c>
      <c r="K453" s="118">
        <v>0</v>
      </c>
      <c r="L453" s="117">
        <v>0</v>
      </c>
      <c r="M453" s="117">
        <v>0</v>
      </c>
      <c r="N453" s="117">
        <v>0</v>
      </c>
    </row>
    <row r="454" spans="1:14" x14ac:dyDescent="0.2">
      <c r="A454" s="38">
        <v>55</v>
      </c>
      <c r="B454" s="45" t="s">
        <v>276</v>
      </c>
      <c r="C454" s="113">
        <v>0</v>
      </c>
      <c r="D454" s="116">
        <v>0</v>
      </c>
      <c r="E454" s="116">
        <v>0</v>
      </c>
      <c r="F454" s="116">
        <v>0</v>
      </c>
      <c r="G454" s="125">
        <v>1292000</v>
      </c>
      <c r="H454" s="116">
        <v>0</v>
      </c>
      <c r="I454" s="118">
        <v>0</v>
      </c>
      <c r="J454" s="118">
        <v>0</v>
      </c>
      <c r="K454" s="118">
        <v>0</v>
      </c>
      <c r="L454" s="117">
        <v>0</v>
      </c>
      <c r="M454" s="117">
        <v>0</v>
      </c>
      <c r="N454" s="117">
        <v>0</v>
      </c>
    </row>
    <row r="455" spans="1:14" x14ac:dyDescent="0.2">
      <c r="A455" s="40">
        <v>56</v>
      </c>
      <c r="B455" s="17" t="s">
        <v>277</v>
      </c>
      <c r="C455" s="113">
        <v>0</v>
      </c>
      <c r="D455" s="116">
        <v>0</v>
      </c>
      <c r="E455" s="116">
        <v>0</v>
      </c>
      <c r="F455" s="116">
        <v>0</v>
      </c>
      <c r="G455" s="116">
        <v>100000</v>
      </c>
      <c r="H455" s="116">
        <v>0</v>
      </c>
      <c r="I455" s="118">
        <v>0</v>
      </c>
      <c r="J455" s="118">
        <v>0</v>
      </c>
      <c r="K455" s="118">
        <v>0</v>
      </c>
      <c r="L455" s="117">
        <v>0</v>
      </c>
      <c r="M455" s="117">
        <v>0</v>
      </c>
      <c r="N455" s="117">
        <v>0</v>
      </c>
    </row>
    <row r="456" spans="1:14" x14ac:dyDescent="0.2">
      <c r="A456" s="38">
        <v>57</v>
      </c>
      <c r="B456" s="17" t="s">
        <v>283</v>
      </c>
      <c r="C456" s="113">
        <v>0</v>
      </c>
      <c r="D456" s="116">
        <v>0</v>
      </c>
      <c r="E456" s="116">
        <v>0</v>
      </c>
      <c r="F456" s="116">
        <v>0</v>
      </c>
      <c r="G456" s="116">
        <v>0</v>
      </c>
      <c r="H456" s="116">
        <v>200000</v>
      </c>
      <c r="I456" s="118">
        <v>0</v>
      </c>
      <c r="J456" s="118">
        <v>0</v>
      </c>
      <c r="K456" s="118">
        <v>0</v>
      </c>
      <c r="L456" s="117">
        <v>0</v>
      </c>
      <c r="M456" s="117">
        <v>0</v>
      </c>
      <c r="N456" s="117">
        <v>0</v>
      </c>
    </row>
    <row r="457" spans="1:14" ht="16.5" customHeight="1" x14ac:dyDescent="0.2">
      <c r="A457" s="40">
        <v>58</v>
      </c>
      <c r="B457" s="17" t="s">
        <v>289</v>
      </c>
      <c r="C457" s="113">
        <v>0</v>
      </c>
      <c r="D457" s="116">
        <v>0</v>
      </c>
      <c r="E457" s="116">
        <v>0</v>
      </c>
      <c r="F457" s="116">
        <v>0</v>
      </c>
      <c r="G457" s="116">
        <v>1500000</v>
      </c>
      <c r="H457" s="116">
        <v>130000</v>
      </c>
      <c r="I457" s="118">
        <v>0</v>
      </c>
      <c r="J457" s="116">
        <v>130000</v>
      </c>
      <c r="K457" s="118">
        <v>130000</v>
      </c>
      <c r="L457" s="118">
        <v>130000</v>
      </c>
      <c r="M457" s="118">
        <v>130000</v>
      </c>
      <c r="N457" s="118">
        <v>130000</v>
      </c>
    </row>
    <row r="458" spans="1:14" ht="16.5" customHeight="1" x14ac:dyDescent="0.2">
      <c r="A458" s="38">
        <v>59</v>
      </c>
      <c r="B458" s="17" t="s">
        <v>292</v>
      </c>
      <c r="C458" s="113">
        <v>0</v>
      </c>
      <c r="D458" s="116">
        <v>0</v>
      </c>
      <c r="E458" s="116">
        <v>0</v>
      </c>
      <c r="F458" s="116">
        <v>0</v>
      </c>
      <c r="G458" s="116">
        <v>0</v>
      </c>
      <c r="H458" s="116">
        <v>0</v>
      </c>
      <c r="I458" s="126">
        <v>9100000</v>
      </c>
      <c r="J458" s="126">
        <v>0</v>
      </c>
      <c r="K458" s="120">
        <v>22700000</v>
      </c>
      <c r="L458" s="117">
        <v>0</v>
      </c>
      <c r="M458" s="117">
        <v>0</v>
      </c>
      <c r="N458" s="117">
        <v>0</v>
      </c>
    </row>
    <row r="459" spans="1:14" ht="16.5" customHeight="1" x14ac:dyDescent="0.2">
      <c r="A459" s="40">
        <v>60</v>
      </c>
      <c r="B459" s="17" t="s">
        <v>294</v>
      </c>
      <c r="C459" s="113">
        <v>0</v>
      </c>
      <c r="D459" s="116">
        <v>0</v>
      </c>
      <c r="E459" s="116">
        <v>0</v>
      </c>
      <c r="F459" s="116">
        <v>0</v>
      </c>
      <c r="G459" s="116">
        <v>0</v>
      </c>
      <c r="H459" s="116">
        <v>0</v>
      </c>
      <c r="I459" s="116">
        <v>0</v>
      </c>
      <c r="J459" s="116">
        <v>2550000</v>
      </c>
      <c r="K459" s="116">
        <v>0</v>
      </c>
      <c r="L459" s="117">
        <v>0</v>
      </c>
      <c r="M459" s="117">
        <v>0</v>
      </c>
      <c r="N459" s="117">
        <v>0</v>
      </c>
    </row>
    <row r="460" spans="1:14" ht="16.5" customHeight="1" x14ac:dyDescent="0.2">
      <c r="A460" s="38">
        <v>61</v>
      </c>
      <c r="B460" s="34" t="s">
        <v>295</v>
      </c>
      <c r="C460" s="116">
        <v>0</v>
      </c>
      <c r="D460" s="116">
        <v>0</v>
      </c>
      <c r="E460" s="116">
        <v>0</v>
      </c>
      <c r="F460" s="116">
        <v>0</v>
      </c>
      <c r="G460" s="116">
        <v>0</v>
      </c>
      <c r="H460" s="116">
        <v>0</v>
      </c>
      <c r="I460" s="116">
        <v>0</v>
      </c>
      <c r="J460" s="116">
        <v>1650000</v>
      </c>
      <c r="K460" s="116">
        <v>0</v>
      </c>
      <c r="L460" s="117">
        <v>0</v>
      </c>
      <c r="M460" s="117">
        <v>0</v>
      </c>
      <c r="N460" s="117">
        <v>0</v>
      </c>
    </row>
    <row r="461" spans="1:14" ht="16.5" customHeight="1" x14ac:dyDescent="0.2">
      <c r="A461" s="40">
        <v>62</v>
      </c>
      <c r="B461" s="34" t="s">
        <v>296</v>
      </c>
      <c r="C461" s="116">
        <v>0</v>
      </c>
      <c r="D461" s="116">
        <v>0</v>
      </c>
      <c r="E461" s="116">
        <v>0</v>
      </c>
      <c r="F461" s="116">
        <v>0</v>
      </c>
      <c r="G461" s="116">
        <v>0</v>
      </c>
      <c r="H461" s="116">
        <v>0</v>
      </c>
      <c r="I461" s="116">
        <v>0</v>
      </c>
      <c r="J461" s="116">
        <v>0</v>
      </c>
      <c r="K461" s="116">
        <v>100000</v>
      </c>
      <c r="L461" s="117">
        <v>0</v>
      </c>
      <c r="M461" s="117">
        <v>0</v>
      </c>
      <c r="N461" s="117">
        <v>0</v>
      </c>
    </row>
    <row r="462" spans="1:14" ht="16.5" customHeight="1" x14ac:dyDescent="0.2">
      <c r="A462" s="38">
        <v>63</v>
      </c>
      <c r="B462" s="34" t="s">
        <v>297</v>
      </c>
      <c r="C462" s="116">
        <v>0</v>
      </c>
      <c r="D462" s="116">
        <v>0</v>
      </c>
      <c r="E462" s="116">
        <v>0</v>
      </c>
      <c r="F462" s="116">
        <v>0</v>
      </c>
      <c r="G462" s="116">
        <v>0</v>
      </c>
      <c r="H462" s="116">
        <v>0</v>
      </c>
      <c r="I462" s="116">
        <v>0</v>
      </c>
      <c r="J462" s="116">
        <v>0</v>
      </c>
      <c r="K462" s="116">
        <v>2070000</v>
      </c>
      <c r="L462" s="117">
        <v>0</v>
      </c>
      <c r="M462" s="117">
        <v>0</v>
      </c>
      <c r="N462" s="117">
        <v>0</v>
      </c>
    </row>
    <row r="463" spans="1:14" ht="16.5" customHeight="1" x14ac:dyDescent="0.2">
      <c r="A463" s="40">
        <v>64</v>
      </c>
      <c r="B463" s="34" t="s">
        <v>300</v>
      </c>
      <c r="C463" s="127">
        <v>0</v>
      </c>
      <c r="D463" s="127">
        <v>0</v>
      </c>
      <c r="E463" s="127">
        <v>0</v>
      </c>
      <c r="F463" s="127">
        <v>0</v>
      </c>
      <c r="G463" s="127">
        <v>0</v>
      </c>
      <c r="H463" s="127">
        <v>0</v>
      </c>
      <c r="I463" s="127">
        <v>0</v>
      </c>
      <c r="J463" s="127">
        <v>13500</v>
      </c>
      <c r="K463" s="127">
        <v>13500</v>
      </c>
      <c r="L463" s="117">
        <v>0</v>
      </c>
      <c r="M463" s="117">
        <v>0</v>
      </c>
      <c r="N463" s="117">
        <v>0</v>
      </c>
    </row>
    <row r="464" spans="1:14" ht="16.5" customHeight="1" x14ac:dyDescent="0.2">
      <c r="A464" s="38">
        <v>65</v>
      </c>
      <c r="B464" s="34" t="s">
        <v>306</v>
      </c>
      <c r="C464" s="127">
        <v>0</v>
      </c>
      <c r="D464" s="127">
        <v>0</v>
      </c>
      <c r="E464" s="127">
        <v>0</v>
      </c>
      <c r="F464" s="127">
        <v>0</v>
      </c>
      <c r="G464" s="127">
        <v>0</v>
      </c>
      <c r="H464" s="127">
        <v>0</v>
      </c>
      <c r="I464" s="127">
        <v>0</v>
      </c>
      <c r="J464" s="127">
        <v>0</v>
      </c>
      <c r="K464" s="127">
        <v>0</v>
      </c>
      <c r="L464" s="127">
        <v>0</v>
      </c>
      <c r="M464" s="127">
        <v>100000</v>
      </c>
      <c r="N464" s="127">
        <v>0</v>
      </c>
    </row>
    <row r="465" spans="1:14" ht="16.5" customHeight="1" x14ac:dyDescent="0.2">
      <c r="A465" s="40">
        <v>66</v>
      </c>
      <c r="B465" s="34" t="s">
        <v>308</v>
      </c>
      <c r="C465" s="127">
        <v>0</v>
      </c>
      <c r="D465" s="127">
        <v>0</v>
      </c>
      <c r="E465" s="127">
        <v>0</v>
      </c>
      <c r="F465" s="127">
        <v>0</v>
      </c>
      <c r="G465" s="127">
        <v>0</v>
      </c>
      <c r="H465" s="127">
        <v>0</v>
      </c>
      <c r="I465" s="127">
        <v>0</v>
      </c>
      <c r="J465" s="127">
        <v>0</v>
      </c>
      <c r="K465" s="127">
        <v>0</v>
      </c>
      <c r="L465" s="127">
        <v>0</v>
      </c>
      <c r="M465" s="127">
        <v>0</v>
      </c>
      <c r="N465" s="127">
        <v>150000</v>
      </c>
    </row>
    <row r="466" spans="1:14" ht="16.5" customHeight="1" x14ac:dyDescent="0.2">
      <c r="A466" s="38">
        <v>67</v>
      </c>
      <c r="B466" s="27" t="s">
        <v>317</v>
      </c>
      <c r="C466" s="127">
        <v>0</v>
      </c>
      <c r="D466" s="127">
        <v>0</v>
      </c>
      <c r="E466" s="127">
        <v>0</v>
      </c>
      <c r="F466" s="127">
        <v>0</v>
      </c>
      <c r="G466" s="127">
        <v>0</v>
      </c>
      <c r="H466" s="127">
        <v>0</v>
      </c>
      <c r="I466" s="127">
        <v>0</v>
      </c>
      <c r="J466" s="127">
        <v>0</v>
      </c>
      <c r="K466" s="127">
        <v>0</v>
      </c>
      <c r="L466" s="127">
        <v>0</v>
      </c>
      <c r="M466" s="127">
        <v>0</v>
      </c>
      <c r="N466" s="127">
        <v>60000</v>
      </c>
    </row>
    <row r="467" spans="1:14" ht="16.5" customHeight="1" x14ac:dyDescent="0.2">
      <c r="A467" s="40"/>
      <c r="B467" s="34"/>
      <c r="C467" s="127"/>
      <c r="D467" s="127"/>
      <c r="E467" s="127"/>
      <c r="F467" s="127"/>
      <c r="G467" s="127"/>
      <c r="H467" s="127"/>
      <c r="I467" s="127"/>
      <c r="J467" s="127"/>
      <c r="K467" s="127"/>
      <c r="L467" s="117">
        <v>0</v>
      </c>
      <c r="M467" s="117">
        <v>0</v>
      </c>
      <c r="N467" s="117">
        <v>0</v>
      </c>
    </row>
    <row r="468" spans="1:14" ht="19.5" customHeight="1" x14ac:dyDescent="0.2">
      <c r="A468" s="23" t="s">
        <v>156</v>
      </c>
      <c r="B468" s="24" t="s">
        <v>157</v>
      </c>
      <c r="C468" s="191"/>
      <c r="D468" s="128"/>
      <c r="E468" s="128"/>
      <c r="F468" s="128"/>
      <c r="G468" s="128"/>
      <c r="H468" s="128"/>
      <c r="I468" s="128"/>
      <c r="J468" s="129"/>
      <c r="K468" s="130"/>
      <c r="L468" s="117">
        <v>0</v>
      </c>
      <c r="M468" s="117">
        <v>0</v>
      </c>
      <c r="N468" s="117">
        <v>0</v>
      </c>
    </row>
    <row r="469" spans="1:14" ht="19.5" customHeight="1" x14ac:dyDescent="0.2">
      <c r="A469" s="46">
        <v>1</v>
      </c>
      <c r="B469" s="47" t="s">
        <v>234</v>
      </c>
      <c r="C469" s="116">
        <v>0</v>
      </c>
      <c r="D469" s="116">
        <v>0</v>
      </c>
      <c r="E469" s="116">
        <v>0</v>
      </c>
      <c r="F469" s="116">
        <v>0</v>
      </c>
      <c r="G469" s="116">
        <v>0</v>
      </c>
      <c r="H469" s="116">
        <v>0</v>
      </c>
      <c r="I469" s="116">
        <v>100000</v>
      </c>
      <c r="J469" s="116">
        <v>100000</v>
      </c>
      <c r="K469" s="116">
        <v>100000</v>
      </c>
      <c r="L469" s="116">
        <v>100000</v>
      </c>
      <c r="M469" s="116">
        <v>100000</v>
      </c>
      <c r="N469" s="116">
        <v>100000</v>
      </c>
    </row>
    <row r="470" spans="1:14" ht="19.5" customHeight="1" x14ac:dyDescent="0.2">
      <c r="A470" s="46">
        <v>2</v>
      </c>
      <c r="B470" s="41" t="s">
        <v>235</v>
      </c>
      <c r="C470" s="113">
        <v>0</v>
      </c>
      <c r="D470" s="116">
        <v>0</v>
      </c>
      <c r="E470" s="116">
        <v>0</v>
      </c>
      <c r="F470" s="116">
        <v>0</v>
      </c>
      <c r="G470" s="116">
        <v>0</v>
      </c>
      <c r="H470" s="116">
        <v>0</v>
      </c>
      <c r="I470" s="116">
        <v>0</v>
      </c>
      <c r="J470" s="116">
        <v>0</v>
      </c>
      <c r="K470" s="116">
        <v>0</v>
      </c>
      <c r="L470" s="116">
        <v>15000</v>
      </c>
      <c r="M470" s="116">
        <v>0</v>
      </c>
      <c r="N470" s="116">
        <v>0</v>
      </c>
    </row>
    <row r="471" spans="1:14" x14ac:dyDescent="0.2">
      <c r="A471" s="46">
        <v>3</v>
      </c>
      <c r="B471" s="17" t="s">
        <v>302</v>
      </c>
      <c r="C471" s="127">
        <v>50000</v>
      </c>
      <c r="D471" s="127">
        <v>50000</v>
      </c>
      <c r="E471" s="127">
        <v>100000</v>
      </c>
      <c r="F471" s="127">
        <v>100000</v>
      </c>
      <c r="G471" s="127">
        <v>100000</v>
      </c>
      <c r="H471" s="127">
        <v>100000</v>
      </c>
      <c r="I471" s="127">
        <v>100000</v>
      </c>
      <c r="J471" s="127">
        <v>100000</v>
      </c>
      <c r="K471" s="127">
        <v>100000</v>
      </c>
      <c r="L471" s="127">
        <v>100000</v>
      </c>
      <c r="M471" s="127">
        <v>100000</v>
      </c>
      <c r="N471" s="127">
        <v>100000</v>
      </c>
    </row>
    <row r="472" spans="1:14" x14ac:dyDescent="0.2">
      <c r="A472" s="46">
        <v>4</v>
      </c>
      <c r="B472" s="39" t="s">
        <v>245</v>
      </c>
      <c r="C472" s="127">
        <v>50000</v>
      </c>
      <c r="D472" s="127">
        <v>50000</v>
      </c>
      <c r="E472" s="127">
        <v>100000</v>
      </c>
      <c r="F472" s="127">
        <v>100000</v>
      </c>
      <c r="G472" s="127">
        <v>100000</v>
      </c>
      <c r="H472" s="127">
        <v>100000</v>
      </c>
      <c r="I472" s="127">
        <v>100000</v>
      </c>
      <c r="J472" s="127">
        <v>100000</v>
      </c>
      <c r="K472" s="127">
        <v>100000</v>
      </c>
      <c r="L472" s="127">
        <v>100000</v>
      </c>
      <c r="M472" s="127">
        <v>100000</v>
      </c>
      <c r="N472" s="127">
        <v>100000</v>
      </c>
    </row>
    <row r="473" spans="1:14" x14ac:dyDescent="0.2">
      <c r="A473" s="46">
        <v>5</v>
      </c>
      <c r="B473" s="17" t="s">
        <v>240</v>
      </c>
      <c r="C473" s="127">
        <v>0</v>
      </c>
      <c r="D473" s="127">
        <v>0</v>
      </c>
      <c r="E473" s="127">
        <v>0</v>
      </c>
      <c r="F473" s="127">
        <v>0</v>
      </c>
      <c r="G473" s="127">
        <v>0</v>
      </c>
      <c r="H473" s="127">
        <v>90000</v>
      </c>
      <c r="I473" s="115">
        <v>70000</v>
      </c>
      <c r="J473" s="115">
        <v>0</v>
      </c>
      <c r="K473" s="115">
        <v>0</v>
      </c>
      <c r="L473" s="117">
        <v>0</v>
      </c>
      <c r="M473" s="117">
        <v>0</v>
      </c>
      <c r="N473" s="117">
        <v>0</v>
      </c>
    </row>
    <row r="474" spans="1:14" x14ac:dyDescent="0.2">
      <c r="A474" s="46">
        <v>6</v>
      </c>
      <c r="B474" s="17" t="s">
        <v>241</v>
      </c>
      <c r="C474" s="127">
        <v>0</v>
      </c>
      <c r="D474" s="127">
        <v>0</v>
      </c>
      <c r="E474" s="127">
        <v>0</v>
      </c>
      <c r="F474" s="127">
        <v>0</v>
      </c>
      <c r="G474" s="127">
        <v>0</v>
      </c>
      <c r="H474" s="127">
        <v>5000</v>
      </c>
      <c r="I474" s="115">
        <v>0</v>
      </c>
      <c r="J474" s="115">
        <v>0</v>
      </c>
      <c r="K474" s="115">
        <v>0</v>
      </c>
      <c r="L474" s="117">
        <v>0</v>
      </c>
      <c r="M474" s="117">
        <v>0</v>
      </c>
      <c r="N474" s="117">
        <v>0</v>
      </c>
    </row>
    <row r="475" spans="1:14" x14ac:dyDescent="0.2">
      <c r="A475" s="46">
        <v>7</v>
      </c>
      <c r="B475" s="39" t="s">
        <v>246</v>
      </c>
      <c r="C475" s="127">
        <v>50000</v>
      </c>
      <c r="D475" s="127">
        <v>50000</v>
      </c>
      <c r="E475" s="127">
        <v>50000</v>
      </c>
      <c r="F475" s="127">
        <v>50000</v>
      </c>
      <c r="G475" s="127">
        <v>50000</v>
      </c>
      <c r="H475" s="127">
        <v>20000</v>
      </c>
      <c r="I475" s="127">
        <v>20000</v>
      </c>
      <c r="J475" s="115">
        <v>15000</v>
      </c>
      <c r="K475" s="115">
        <v>5000</v>
      </c>
      <c r="L475" s="123">
        <v>10000</v>
      </c>
      <c r="M475" s="123">
        <v>10000</v>
      </c>
      <c r="N475" s="123">
        <v>10000</v>
      </c>
    </row>
    <row r="476" spans="1:14" x14ac:dyDescent="0.2">
      <c r="A476" s="46">
        <v>8</v>
      </c>
      <c r="B476" s="39" t="s">
        <v>247</v>
      </c>
      <c r="C476" s="127">
        <v>50000</v>
      </c>
      <c r="D476" s="127">
        <v>50000</v>
      </c>
      <c r="E476" s="127">
        <v>50000</v>
      </c>
      <c r="F476" s="127">
        <v>50000</v>
      </c>
      <c r="G476" s="127">
        <v>50000</v>
      </c>
      <c r="H476" s="127">
        <v>22000</v>
      </c>
      <c r="I476" s="115">
        <v>60000</v>
      </c>
      <c r="J476" s="115">
        <v>64000</v>
      </c>
      <c r="K476" s="115">
        <v>58000</v>
      </c>
      <c r="L476" s="123">
        <v>42000</v>
      </c>
      <c r="M476" s="123">
        <v>5000</v>
      </c>
      <c r="N476" s="123">
        <v>29000</v>
      </c>
    </row>
    <row r="477" spans="1:14" x14ac:dyDescent="0.2">
      <c r="A477" s="46">
        <v>9</v>
      </c>
      <c r="B477" s="39" t="s">
        <v>248</v>
      </c>
      <c r="C477" s="127">
        <v>50000</v>
      </c>
      <c r="D477" s="127">
        <v>50000</v>
      </c>
      <c r="E477" s="127">
        <v>50000</v>
      </c>
      <c r="F477" s="127">
        <v>50000</v>
      </c>
      <c r="G477" s="127">
        <v>50000</v>
      </c>
      <c r="H477" s="127">
        <v>0</v>
      </c>
      <c r="I477" s="115">
        <v>0</v>
      </c>
      <c r="J477" s="115">
        <v>0</v>
      </c>
      <c r="K477" s="115">
        <v>0</v>
      </c>
      <c r="L477" s="117">
        <v>0</v>
      </c>
      <c r="M477" s="117">
        <v>0</v>
      </c>
      <c r="N477" s="117">
        <v>0</v>
      </c>
    </row>
    <row r="478" spans="1:14" x14ac:dyDescent="0.2">
      <c r="A478" s="46">
        <v>10</v>
      </c>
      <c r="B478" s="17" t="s">
        <v>249</v>
      </c>
      <c r="C478" s="127">
        <v>25000</v>
      </c>
      <c r="D478" s="127">
        <v>25000</v>
      </c>
      <c r="E478" s="127">
        <v>25000</v>
      </c>
      <c r="F478" s="127">
        <v>25000</v>
      </c>
      <c r="G478" s="127">
        <v>25000</v>
      </c>
      <c r="H478" s="127">
        <v>25000</v>
      </c>
      <c r="I478" s="127">
        <v>25000</v>
      </c>
      <c r="J478" s="127">
        <v>25000</v>
      </c>
      <c r="K478" s="127">
        <v>25000</v>
      </c>
      <c r="L478" s="127">
        <v>25000</v>
      </c>
      <c r="M478" s="127">
        <v>25000</v>
      </c>
      <c r="N478" s="127">
        <v>25000</v>
      </c>
    </row>
    <row r="479" spans="1:14" x14ac:dyDescent="0.2">
      <c r="A479" s="46">
        <v>11</v>
      </c>
      <c r="B479" s="17" t="s">
        <v>250</v>
      </c>
      <c r="C479" s="127">
        <v>25000</v>
      </c>
      <c r="D479" s="127">
        <v>25000</v>
      </c>
      <c r="E479" s="127">
        <v>25000</v>
      </c>
      <c r="F479" s="127">
        <v>25000</v>
      </c>
      <c r="G479" s="127">
        <v>25000</v>
      </c>
      <c r="H479" s="127">
        <v>25000</v>
      </c>
      <c r="I479" s="127">
        <v>25000</v>
      </c>
      <c r="J479" s="127">
        <v>25000</v>
      </c>
      <c r="K479" s="127">
        <v>25000</v>
      </c>
      <c r="L479" s="127">
        <v>25000</v>
      </c>
      <c r="M479" s="127">
        <v>25000</v>
      </c>
      <c r="N479" s="127">
        <v>25000</v>
      </c>
    </row>
    <row r="480" spans="1:14" x14ac:dyDescent="0.2">
      <c r="A480" s="46">
        <v>12</v>
      </c>
      <c r="B480" s="41" t="s">
        <v>251</v>
      </c>
      <c r="C480" s="127">
        <v>0</v>
      </c>
      <c r="D480" s="127">
        <v>50000</v>
      </c>
      <c r="E480" s="127">
        <v>0</v>
      </c>
      <c r="F480" s="127">
        <v>0</v>
      </c>
      <c r="G480" s="127">
        <v>0</v>
      </c>
      <c r="H480" s="127">
        <v>0</v>
      </c>
      <c r="I480" s="115">
        <v>0</v>
      </c>
      <c r="J480" s="115">
        <v>0</v>
      </c>
      <c r="K480" s="115">
        <v>0</v>
      </c>
      <c r="L480" s="117">
        <v>0</v>
      </c>
      <c r="M480" s="117">
        <v>0</v>
      </c>
      <c r="N480" s="117">
        <v>0</v>
      </c>
    </row>
    <row r="481" spans="1:15" s="44" customFormat="1" x14ac:dyDescent="0.2">
      <c r="A481" s="48">
        <v>13</v>
      </c>
      <c r="B481" s="49" t="s">
        <v>261</v>
      </c>
      <c r="C481" s="115">
        <f>100000+10000+10000+280000+10000+10000+567500+80000</f>
        <v>1067500</v>
      </c>
      <c r="D481" s="115">
        <f>973475+10000+280000+10000+535000+80000</f>
        <v>1888475</v>
      </c>
      <c r="E481" s="115">
        <f>80000+100000+275000+530000+10000+392651+875000+411650</f>
        <v>2674301</v>
      </c>
      <c r="F481" s="115">
        <f>685000+825000+80000</f>
        <v>1590000</v>
      </c>
      <c r="G481" s="115">
        <f>680000+32000+50000+85000</f>
        <v>847000</v>
      </c>
      <c r="H481" s="115">
        <f>85000</f>
        <v>85000</v>
      </c>
      <c r="I481" s="115">
        <v>1641250</v>
      </c>
      <c r="J481" s="115">
        <f>50000+550000+1057100</f>
        <v>1657100</v>
      </c>
      <c r="K481" s="115">
        <v>1000</v>
      </c>
      <c r="L481" s="123">
        <f>250000+50000+691450+15000</f>
        <v>1006450</v>
      </c>
      <c r="M481" s="123">
        <f>380000+130000+693050+14000</f>
        <v>1217050</v>
      </c>
      <c r="N481" s="123">
        <f>80000+1000000+156000+500000+655000+160000+1533325+14000</f>
        <v>4098325</v>
      </c>
      <c r="O481" s="124"/>
    </row>
    <row r="482" spans="1:15" x14ac:dyDescent="0.2">
      <c r="A482" s="46">
        <v>14</v>
      </c>
      <c r="B482" s="41" t="s">
        <v>282</v>
      </c>
      <c r="C482" s="127">
        <v>0</v>
      </c>
      <c r="D482" s="127">
        <v>0</v>
      </c>
      <c r="E482" s="127">
        <v>0</v>
      </c>
      <c r="F482" s="127">
        <v>0</v>
      </c>
      <c r="G482" s="127">
        <v>24000</v>
      </c>
      <c r="H482" s="127">
        <v>0</v>
      </c>
      <c r="I482" s="115">
        <v>0</v>
      </c>
      <c r="J482" s="115">
        <v>0</v>
      </c>
      <c r="K482" s="115">
        <v>0</v>
      </c>
      <c r="L482" s="117">
        <v>0</v>
      </c>
      <c r="M482" s="117">
        <v>0</v>
      </c>
      <c r="N482" s="117">
        <v>0</v>
      </c>
    </row>
    <row r="483" spans="1:15" x14ac:dyDescent="0.2">
      <c r="A483" s="46">
        <v>15</v>
      </c>
      <c r="B483" s="50" t="s">
        <v>155</v>
      </c>
      <c r="C483" s="127">
        <v>50000</v>
      </c>
      <c r="D483" s="127">
        <v>0</v>
      </c>
      <c r="E483" s="127">
        <v>50000</v>
      </c>
      <c r="F483" s="127">
        <v>0</v>
      </c>
      <c r="G483" s="127">
        <v>0</v>
      </c>
      <c r="H483" s="127">
        <v>0</v>
      </c>
      <c r="I483" s="127">
        <v>0</v>
      </c>
      <c r="J483" s="127">
        <v>0</v>
      </c>
      <c r="K483" s="115">
        <v>0</v>
      </c>
      <c r="L483" s="117">
        <v>0</v>
      </c>
      <c r="M483" s="117">
        <v>0</v>
      </c>
      <c r="N483" s="117">
        <v>0</v>
      </c>
    </row>
    <row r="484" spans="1:15" x14ac:dyDescent="0.2">
      <c r="A484" s="46">
        <v>16</v>
      </c>
      <c r="B484" s="17" t="s">
        <v>252</v>
      </c>
      <c r="C484" s="127">
        <v>0</v>
      </c>
      <c r="D484" s="127">
        <v>0</v>
      </c>
      <c r="E484" s="127">
        <v>0</v>
      </c>
      <c r="F484" s="114">
        <v>300000</v>
      </c>
      <c r="G484" s="114">
        <v>320000</v>
      </c>
      <c r="H484" s="127">
        <v>0</v>
      </c>
      <c r="I484" s="127">
        <v>0</v>
      </c>
      <c r="J484" s="127">
        <v>300000</v>
      </c>
      <c r="K484" s="115">
        <v>0</v>
      </c>
      <c r="L484" s="117">
        <v>0</v>
      </c>
      <c r="M484" s="117">
        <v>300000</v>
      </c>
      <c r="N484" s="117">
        <v>0</v>
      </c>
    </row>
    <row r="485" spans="1:15" x14ac:dyDescent="0.2">
      <c r="A485" s="46">
        <v>17</v>
      </c>
      <c r="B485" s="39" t="s">
        <v>253</v>
      </c>
      <c r="C485" s="127">
        <v>20000</v>
      </c>
      <c r="D485" s="127">
        <v>0</v>
      </c>
      <c r="E485" s="127">
        <v>0</v>
      </c>
      <c r="F485" s="114">
        <v>300000</v>
      </c>
      <c r="G485" s="114">
        <v>300000</v>
      </c>
      <c r="H485" s="127">
        <v>0</v>
      </c>
      <c r="I485" s="127">
        <v>0</v>
      </c>
      <c r="J485" s="127">
        <v>300000</v>
      </c>
      <c r="K485" s="115">
        <v>0</v>
      </c>
      <c r="L485" s="117">
        <v>0</v>
      </c>
      <c r="M485" s="117">
        <v>300000</v>
      </c>
      <c r="N485" s="117">
        <v>0</v>
      </c>
    </row>
    <row r="486" spans="1:15" x14ac:dyDescent="0.2">
      <c r="A486" s="46">
        <v>18</v>
      </c>
      <c r="B486" s="51" t="s">
        <v>259</v>
      </c>
      <c r="C486" s="131">
        <v>0</v>
      </c>
      <c r="D486" s="131">
        <v>40600</v>
      </c>
      <c r="E486" s="131">
        <v>0</v>
      </c>
      <c r="F486" s="131">
        <v>0</v>
      </c>
      <c r="G486" s="131">
        <v>0</v>
      </c>
      <c r="H486" s="127">
        <v>0</v>
      </c>
      <c r="I486" s="127">
        <v>0</v>
      </c>
      <c r="J486" s="127">
        <v>0</v>
      </c>
      <c r="K486" s="115">
        <v>0</v>
      </c>
      <c r="L486" s="117">
        <v>0</v>
      </c>
      <c r="M486" s="117">
        <v>0</v>
      </c>
      <c r="N486" s="117">
        <v>0</v>
      </c>
    </row>
    <row r="487" spans="1:15" x14ac:dyDescent="0.2">
      <c r="A487" s="46">
        <v>19</v>
      </c>
      <c r="B487" s="52" t="s">
        <v>278</v>
      </c>
      <c r="C487" s="127">
        <v>0</v>
      </c>
      <c r="D487" s="127">
        <v>0</v>
      </c>
      <c r="E487" s="127">
        <v>0</v>
      </c>
      <c r="F487" s="127">
        <v>0</v>
      </c>
      <c r="G487" s="114">
        <v>500000</v>
      </c>
      <c r="H487" s="127">
        <v>0</v>
      </c>
      <c r="I487" s="127">
        <v>0</v>
      </c>
      <c r="J487" s="115">
        <v>500000</v>
      </c>
      <c r="K487" s="115">
        <v>0</v>
      </c>
      <c r="L487" s="117">
        <v>0</v>
      </c>
      <c r="M487" s="117">
        <v>500000</v>
      </c>
      <c r="N487" s="117">
        <v>0</v>
      </c>
    </row>
    <row r="488" spans="1:15" x14ac:dyDescent="0.2">
      <c r="A488" s="46">
        <v>20</v>
      </c>
      <c r="B488" s="47" t="s">
        <v>279</v>
      </c>
      <c r="C488" s="127">
        <v>0</v>
      </c>
      <c r="D488" s="127">
        <v>0</v>
      </c>
      <c r="E488" s="127">
        <v>0</v>
      </c>
      <c r="F488" s="127">
        <v>0</v>
      </c>
      <c r="G488" s="127">
        <v>650000</v>
      </c>
      <c r="H488" s="127">
        <v>0</v>
      </c>
      <c r="I488" s="127">
        <v>0</v>
      </c>
      <c r="J488" s="127">
        <v>0</v>
      </c>
      <c r="K488" s="115">
        <v>0</v>
      </c>
      <c r="L488" s="117">
        <v>0</v>
      </c>
      <c r="M488" s="117">
        <v>0</v>
      </c>
      <c r="N488" s="117">
        <v>0</v>
      </c>
    </row>
    <row r="489" spans="1:15" x14ac:dyDescent="0.2">
      <c r="A489" s="46">
        <v>21</v>
      </c>
      <c r="B489" s="34" t="s">
        <v>288</v>
      </c>
      <c r="C489" s="127">
        <v>0</v>
      </c>
      <c r="D489" s="127">
        <v>0</v>
      </c>
      <c r="E489" s="127">
        <v>0</v>
      </c>
      <c r="F489" s="127">
        <v>0</v>
      </c>
      <c r="G489" s="127">
        <v>0</v>
      </c>
      <c r="H489" s="127">
        <v>2711600</v>
      </c>
      <c r="I489" s="127">
        <v>0</v>
      </c>
      <c r="J489" s="127">
        <v>0</v>
      </c>
      <c r="K489" s="115">
        <v>0</v>
      </c>
      <c r="L489" s="117">
        <v>0</v>
      </c>
      <c r="M489" s="117">
        <v>0</v>
      </c>
      <c r="N489" s="117">
        <v>0</v>
      </c>
    </row>
    <row r="490" spans="1:15" x14ac:dyDescent="0.2">
      <c r="A490" s="46">
        <v>22</v>
      </c>
      <c r="B490" s="53" t="s">
        <v>298</v>
      </c>
      <c r="C490" s="127">
        <v>0</v>
      </c>
      <c r="D490" s="127">
        <v>0</v>
      </c>
      <c r="E490" s="127">
        <v>0</v>
      </c>
      <c r="F490" s="127">
        <v>0</v>
      </c>
      <c r="G490" s="127">
        <v>0</v>
      </c>
      <c r="H490" s="127">
        <v>0</v>
      </c>
      <c r="I490" s="127">
        <v>50000</v>
      </c>
      <c r="J490" s="127">
        <v>0</v>
      </c>
      <c r="K490" s="127">
        <v>10000</v>
      </c>
      <c r="L490" s="117">
        <v>0</v>
      </c>
      <c r="M490" s="117">
        <v>0</v>
      </c>
      <c r="N490" s="117">
        <v>20000</v>
      </c>
    </row>
    <row r="491" spans="1:15" x14ac:dyDescent="0.2">
      <c r="A491" s="46">
        <v>23</v>
      </c>
      <c r="B491" s="34" t="s">
        <v>299</v>
      </c>
      <c r="C491" s="127">
        <v>0</v>
      </c>
      <c r="D491" s="127">
        <v>0</v>
      </c>
      <c r="E491" s="127">
        <v>0</v>
      </c>
      <c r="F491" s="127">
        <v>0</v>
      </c>
      <c r="G491" s="127">
        <v>0</v>
      </c>
      <c r="H491" s="127">
        <v>0</v>
      </c>
      <c r="I491" s="127">
        <v>0</v>
      </c>
      <c r="J491" s="127">
        <v>0</v>
      </c>
      <c r="K491" s="127">
        <v>10000</v>
      </c>
      <c r="L491" s="117">
        <v>0</v>
      </c>
      <c r="M491" s="117">
        <v>0</v>
      </c>
      <c r="N491" s="117">
        <v>0</v>
      </c>
    </row>
    <row r="492" spans="1:15" x14ac:dyDescent="0.2">
      <c r="A492" s="46">
        <v>24</v>
      </c>
      <c r="B492" s="27" t="s">
        <v>309</v>
      </c>
      <c r="C492" s="127">
        <v>0</v>
      </c>
      <c r="D492" s="127">
        <v>0</v>
      </c>
      <c r="E492" s="127">
        <v>0</v>
      </c>
      <c r="F492" s="127">
        <v>0</v>
      </c>
      <c r="G492" s="127">
        <v>0</v>
      </c>
      <c r="H492" s="127">
        <v>0</v>
      </c>
      <c r="I492" s="127">
        <v>0</v>
      </c>
      <c r="J492" s="127">
        <v>0</v>
      </c>
      <c r="K492" s="127">
        <v>0</v>
      </c>
      <c r="L492" s="127">
        <v>0</v>
      </c>
      <c r="M492" s="127">
        <v>0</v>
      </c>
      <c r="N492" s="127">
        <v>50000</v>
      </c>
    </row>
    <row r="493" spans="1:15" x14ac:dyDescent="0.2">
      <c r="A493" s="54"/>
      <c r="B493" s="26"/>
      <c r="C493" s="192"/>
      <c r="D493" s="132"/>
      <c r="E493" s="133"/>
      <c r="F493" s="133"/>
      <c r="G493" s="133"/>
      <c r="H493" s="133"/>
      <c r="I493" s="132"/>
      <c r="J493" s="132"/>
      <c r="K493" s="132"/>
      <c r="L493" s="134"/>
      <c r="M493" s="135"/>
      <c r="N493" s="132"/>
    </row>
    <row r="494" spans="1:15" ht="12.75" x14ac:dyDescent="0.2">
      <c r="A494" s="234" t="s">
        <v>262</v>
      </c>
      <c r="B494" s="234"/>
      <c r="C494" s="234"/>
      <c r="D494" s="234"/>
      <c r="E494" s="234"/>
      <c r="F494" s="234"/>
      <c r="G494" s="234"/>
      <c r="H494" s="234"/>
      <c r="I494" s="234"/>
      <c r="J494" s="234"/>
      <c r="K494" s="234"/>
      <c r="L494" s="234"/>
      <c r="M494" s="234"/>
      <c r="N494" s="234"/>
    </row>
    <row r="495" spans="1:15" ht="12.75" x14ac:dyDescent="0.2">
      <c r="A495" s="235" t="s">
        <v>305</v>
      </c>
      <c r="B495" s="235"/>
      <c r="C495" s="235"/>
      <c r="D495" s="235"/>
      <c r="E495" s="235"/>
      <c r="F495" s="235"/>
      <c r="G495" s="235"/>
      <c r="H495" s="235"/>
      <c r="I495" s="235"/>
      <c r="J495" s="235"/>
      <c r="K495" s="235"/>
      <c r="L495" s="235"/>
      <c r="M495" s="235"/>
      <c r="N495" s="235"/>
    </row>
    <row r="496" spans="1:15" x14ac:dyDescent="0.2">
      <c r="A496" s="55"/>
      <c r="B496" s="56"/>
      <c r="C496" s="193"/>
      <c r="D496" s="136"/>
      <c r="E496" s="137"/>
      <c r="F496" s="137"/>
      <c r="G496" s="137"/>
      <c r="H496" s="137"/>
      <c r="I496" s="136"/>
      <c r="J496" s="138"/>
      <c r="K496" s="138"/>
      <c r="L496" s="139"/>
      <c r="M496" s="140"/>
      <c r="N496" s="136"/>
    </row>
    <row r="497" spans="1:14" ht="12.75" x14ac:dyDescent="0.2">
      <c r="A497" s="236" t="s">
        <v>141</v>
      </c>
      <c r="B497" s="18" t="s">
        <v>263</v>
      </c>
      <c r="C497" s="105" t="s">
        <v>143</v>
      </c>
      <c r="D497" s="105" t="s">
        <v>144</v>
      </c>
      <c r="E497" s="105" t="s">
        <v>145</v>
      </c>
      <c r="F497" s="105" t="s">
        <v>146</v>
      </c>
      <c r="G497" s="105" t="s">
        <v>8</v>
      </c>
      <c r="H497" s="105" t="s">
        <v>9</v>
      </c>
      <c r="I497" s="105" t="s">
        <v>147</v>
      </c>
      <c r="J497" s="105" t="s">
        <v>148</v>
      </c>
      <c r="K497" s="106" t="s">
        <v>149</v>
      </c>
      <c r="L497" s="105" t="s">
        <v>150</v>
      </c>
      <c r="M497" s="105" t="s">
        <v>151</v>
      </c>
      <c r="N497" s="105" t="s">
        <v>152</v>
      </c>
    </row>
    <row r="498" spans="1:14" ht="12.75" x14ac:dyDescent="0.2">
      <c r="A498" s="237"/>
      <c r="B498" s="19" t="s">
        <v>264</v>
      </c>
      <c r="C498" s="107">
        <v>2020</v>
      </c>
      <c r="D498" s="107">
        <v>2020</v>
      </c>
      <c r="E498" s="107">
        <v>2020</v>
      </c>
      <c r="F498" s="107">
        <v>2020</v>
      </c>
      <c r="G498" s="107">
        <v>2020</v>
      </c>
      <c r="H498" s="107">
        <v>2020</v>
      </c>
      <c r="I498" s="107">
        <v>2020</v>
      </c>
      <c r="J498" s="107">
        <v>2020</v>
      </c>
      <c r="K498" s="107">
        <v>2020</v>
      </c>
      <c r="L498" s="107">
        <v>2020</v>
      </c>
      <c r="M498" s="107">
        <v>2020</v>
      </c>
      <c r="N498" s="107">
        <v>2020</v>
      </c>
    </row>
    <row r="499" spans="1:14" ht="12.75" x14ac:dyDescent="0.2">
      <c r="A499" s="14" t="s">
        <v>201</v>
      </c>
      <c r="B499" s="22" t="s">
        <v>154</v>
      </c>
      <c r="C499" s="107"/>
      <c r="D499" s="107"/>
      <c r="E499" s="107"/>
      <c r="F499" s="107"/>
      <c r="G499" s="107"/>
      <c r="H499" s="107"/>
      <c r="I499" s="107"/>
      <c r="J499" s="107"/>
      <c r="K499" s="107"/>
      <c r="L499" s="107"/>
      <c r="M499" s="107"/>
      <c r="N499" s="107"/>
    </row>
    <row r="500" spans="1:14" x14ac:dyDescent="0.2">
      <c r="A500" s="46">
        <v>1</v>
      </c>
      <c r="B500" s="42" t="s">
        <v>209</v>
      </c>
      <c r="C500" s="113">
        <v>600000</v>
      </c>
      <c r="D500" s="113">
        <v>0</v>
      </c>
      <c r="E500" s="113">
        <v>0</v>
      </c>
      <c r="F500" s="113">
        <v>0</v>
      </c>
      <c r="G500" s="113">
        <v>600000</v>
      </c>
      <c r="H500" s="113">
        <v>0</v>
      </c>
      <c r="I500" s="113">
        <v>0</v>
      </c>
      <c r="J500" s="113">
        <v>0</v>
      </c>
      <c r="K500" s="113">
        <v>0</v>
      </c>
      <c r="L500" s="113">
        <v>0</v>
      </c>
      <c r="M500" s="113">
        <v>0</v>
      </c>
      <c r="N500" s="113">
        <v>0</v>
      </c>
    </row>
    <row r="501" spans="1:14" x14ac:dyDescent="0.2">
      <c r="A501" s="13">
        <v>2</v>
      </c>
      <c r="B501" s="45" t="s">
        <v>203</v>
      </c>
      <c r="C501" s="116">
        <v>375000</v>
      </c>
      <c r="D501" s="116">
        <v>375000</v>
      </c>
      <c r="E501" s="116">
        <v>375000</v>
      </c>
      <c r="F501" s="116">
        <v>375000</v>
      </c>
      <c r="G501" s="113">
        <v>150000</v>
      </c>
      <c r="H501" s="113">
        <v>150000</v>
      </c>
      <c r="I501" s="113">
        <v>150000</v>
      </c>
      <c r="J501" s="113">
        <v>150000</v>
      </c>
      <c r="K501" s="113">
        <v>150000</v>
      </c>
      <c r="L501" s="113">
        <v>0</v>
      </c>
      <c r="M501" s="113">
        <v>0</v>
      </c>
      <c r="N501" s="113">
        <v>0</v>
      </c>
    </row>
    <row r="502" spans="1:14" x14ac:dyDescent="0.2">
      <c r="A502" s="46">
        <v>3</v>
      </c>
      <c r="B502" s="17" t="s">
        <v>286</v>
      </c>
      <c r="C502" s="116">
        <v>0</v>
      </c>
      <c r="D502" s="113">
        <v>0</v>
      </c>
      <c r="E502" s="113">
        <v>0</v>
      </c>
      <c r="F502" s="113">
        <v>0</v>
      </c>
      <c r="G502" s="113">
        <v>0</v>
      </c>
      <c r="H502" s="113">
        <v>500000</v>
      </c>
      <c r="I502" s="113">
        <v>0</v>
      </c>
      <c r="J502" s="113">
        <v>0</v>
      </c>
      <c r="K502" s="113">
        <v>0</v>
      </c>
      <c r="L502" s="113">
        <v>0</v>
      </c>
      <c r="M502" s="113">
        <v>0</v>
      </c>
      <c r="N502" s="113">
        <v>0</v>
      </c>
    </row>
    <row r="503" spans="1:14" x14ac:dyDescent="0.2">
      <c r="A503" s="13">
        <v>4</v>
      </c>
      <c r="B503" s="17" t="s">
        <v>208</v>
      </c>
      <c r="C503" s="116">
        <v>0</v>
      </c>
      <c r="D503" s="113">
        <v>0</v>
      </c>
      <c r="E503" s="113">
        <v>0</v>
      </c>
      <c r="F503" s="113">
        <v>0</v>
      </c>
      <c r="G503" s="113">
        <v>0</v>
      </c>
      <c r="H503" s="113">
        <v>6700000</v>
      </c>
      <c r="I503" s="113">
        <v>0</v>
      </c>
      <c r="J503" s="113">
        <v>0</v>
      </c>
      <c r="K503" s="113">
        <v>0</v>
      </c>
      <c r="L503" s="113">
        <v>0</v>
      </c>
      <c r="M503" s="113">
        <v>0</v>
      </c>
      <c r="N503" s="113">
        <v>0</v>
      </c>
    </row>
    <row r="504" spans="1:14" x14ac:dyDescent="0.2">
      <c r="A504" s="29"/>
      <c r="B504" s="19"/>
      <c r="C504" s="107"/>
      <c r="D504" s="107"/>
      <c r="E504" s="107"/>
      <c r="F504" s="107"/>
      <c r="G504" s="107"/>
      <c r="H504" s="107"/>
      <c r="I504" s="113">
        <v>0</v>
      </c>
      <c r="J504" s="113">
        <v>0</v>
      </c>
      <c r="K504" s="113">
        <v>0</v>
      </c>
      <c r="L504" s="113">
        <v>0</v>
      </c>
      <c r="M504" s="113">
        <v>0</v>
      </c>
      <c r="N504" s="113">
        <v>0</v>
      </c>
    </row>
    <row r="505" spans="1:14" x14ac:dyDescent="0.2">
      <c r="A505" s="20" t="s">
        <v>156</v>
      </c>
      <c r="B505" s="21" t="s">
        <v>157</v>
      </c>
      <c r="C505" s="107"/>
      <c r="D505" s="107"/>
      <c r="E505" s="107"/>
      <c r="F505" s="107"/>
      <c r="G505" s="107"/>
      <c r="H505" s="107"/>
      <c r="I505" s="113">
        <v>0</v>
      </c>
      <c r="J505" s="113">
        <v>0</v>
      </c>
      <c r="K505" s="113">
        <v>0</v>
      </c>
      <c r="L505" s="113">
        <v>0</v>
      </c>
      <c r="M505" s="113">
        <v>0</v>
      </c>
      <c r="N505" s="113">
        <v>0</v>
      </c>
    </row>
    <row r="506" spans="1:14" x14ac:dyDescent="0.2">
      <c r="A506" s="46">
        <v>1</v>
      </c>
      <c r="B506" s="17" t="s">
        <v>254</v>
      </c>
      <c r="C506" s="113">
        <v>528900</v>
      </c>
      <c r="D506" s="113">
        <v>265100</v>
      </c>
      <c r="E506" s="113">
        <v>276350</v>
      </c>
      <c r="F506" s="113">
        <v>234000</v>
      </c>
      <c r="G506" s="113">
        <v>440700</v>
      </c>
      <c r="H506" s="113">
        <v>291150</v>
      </c>
      <c r="I506" s="113">
        <v>480600</v>
      </c>
      <c r="J506" s="113">
        <v>300150</v>
      </c>
      <c r="K506" s="113">
        <v>327900</v>
      </c>
      <c r="L506" s="113">
        <v>433350</v>
      </c>
      <c r="M506" s="113">
        <v>293950</v>
      </c>
      <c r="N506" s="113">
        <v>286900</v>
      </c>
    </row>
    <row r="507" spans="1:14" x14ac:dyDescent="0.2">
      <c r="A507" s="46">
        <v>2</v>
      </c>
      <c r="B507" s="17" t="s">
        <v>210</v>
      </c>
      <c r="C507" s="194">
        <v>361175</v>
      </c>
      <c r="D507" s="113">
        <v>0</v>
      </c>
      <c r="E507" s="113">
        <v>0</v>
      </c>
      <c r="F507" s="113">
        <v>0</v>
      </c>
      <c r="G507" s="113">
        <v>0</v>
      </c>
      <c r="H507" s="113">
        <v>0</v>
      </c>
      <c r="I507" s="113">
        <v>0</v>
      </c>
      <c r="J507" s="113">
        <v>0</v>
      </c>
      <c r="K507" s="113">
        <v>0</v>
      </c>
      <c r="L507" s="113">
        <v>0</v>
      </c>
      <c r="M507" s="113">
        <v>0</v>
      </c>
      <c r="N507" s="113">
        <v>0</v>
      </c>
    </row>
    <row r="508" spans="1:14" x14ac:dyDescent="0.2">
      <c r="A508" s="46">
        <v>3</v>
      </c>
      <c r="B508" s="39" t="s">
        <v>204</v>
      </c>
      <c r="C508" s="113">
        <v>20000</v>
      </c>
      <c r="D508" s="113">
        <v>19375</v>
      </c>
      <c r="E508" s="141">
        <v>16750</v>
      </c>
      <c r="F508" s="113">
        <v>15000</v>
      </c>
      <c r="G508" s="113">
        <v>15000</v>
      </c>
      <c r="H508" s="113">
        <v>15000</v>
      </c>
      <c r="I508" s="113">
        <v>15000</v>
      </c>
      <c r="J508" s="113">
        <v>15000</v>
      </c>
      <c r="K508" s="113">
        <v>15000</v>
      </c>
      <c r="L508" s="113">
        <v>15000</v>
      </c>
      <c r="M508" s="113">
        <v>15000</v>
      </c>
      <c r="N508" s="113">
        <v>15000</v>
      </c>
    </row>
    <row r="509" spans="1:14" x14ac:dyDescent="0.2">
      <c r="A509" s="46">
        <v>4</v>
      </c>
      <c r="B509" s="39" t="s">
        <v>205</v>
      </c>
      <c r="C509" s="113">
        <v>400000</v>
      </c>
      <c r="D509" s="113">
        <v>200000</v>
      </c>
      <c r="E509" s="142">
        <v>150000</v>
      </c>
      <c r="F509" s="113">
        <v>100000</v>
      </c>
      <c r="G509" s="113">
        <v>0</v>
      </c>
      <c r="H509" s="113">
        <v>0</v>
      </c>
      <c r="I509" s="113">
        <v>0</v>
      </c>
      <c r="J509" s="113">
        <v>0</v>
      </c>
      <c r="K509" s="113">
        <v>0</v>
      </c>
      <c r="L509" s="113">
        <v>0</v>
      </c>
      <c r="M509" s="113">
        <v>0</v>
      </c>
      <c r="N509" s="113">
        <v>0</v>
      </c>
    </row>
    <row r="510" spans="1:14" x14ac:dyDescent="0.2">
      <c r="A510" s="46">
        <v>5</v>
      </c>
      <c r="B510" s="39" t="s">
        <v>206</v>
      </c>
      <c r="C510" s="113">
        <v>0</v>
      </c>
      <c r="D510" s="115">
        <v>191000</v>
      </c>
      <c r="E510" s="143">
        <v>0</v>
      </c>
      <c r="F510" s="142">
        <v>101000</v>
      </c>
      <c r="G510" s="113">
        <v>225000</v>
      </c>
      <c r="H510" s="113">
        <v>121000</v>
      </c>
      <c r="I510" s="113">
        <v>193000</v>
      </c>
      <c r="J510" s="113">
        <v>123500</v>
      </c>
      <c r="K510" s="113">
        <v>157000</v>
      </c>
      <c r="L510" s="113">
        <v>208000</v>
      </c>
      <c r="M510" s="113">
        <v>184000</v>
      </c>
      <c r="N510" s="113">
        <v>195700</v>
      </c>
    </row>
    <row r="511" spans="1:14" x14ac:dyDescent="0.2">
      <c r="A511" s="46">
        <v>6</v>
      </c>
      <c r="B511" s="17" t="s">
        <v>211</v>
      </c>
      <c r="C511" s="113">
        <v>0</v>
      </c>
      <c r="D511" s="113">
        <v>462780</v>
      </c>
      <c r="E511" s="113">
        <v>0</v>
      </c>
      <c r="F511" s="113">
        <v>0</v>
      </c>
      <c r="G511" s="113">
        <v>0</v>
      </c>
      <c r="H511" s="113">
        <v>0</v>
      </c>
      <c r="I511" s="113">
        <v>0</v>
      </c>
      <c r="J511" s="113">
        <v>0</v>
      </c>
      <c r="K511" s="113">
        <v>0</v>
      </c>
      <c r="L511" s="113">
        <v>0</v>
      </c>
      <c r="M511" s="113">
        <v>0</v>
      </c>
      <c r="N511" s="113">
        <v>0</v>
      </c>
    </row>
    <row r="512" spans="1:14" x14ac:dyDescent="0.2">
      <c r="A512" s="46">
        <v>7</v>
      </c>
      <c r="B512" s="39" t="s">
        <v>207</v>
      </c>
      <c r="C512" s="113">
        <v>0</v>
      </c>
      <c r="D512" s="113">
        <v>250500</v>
      </c>
      <c r="E512" s="113">
        <v>0</v>
      </c>
      <c r="F512" s="113">
        <v>0</v>
      </c>
      <c r="G512" s="113">
        <v>0</v>
      </c>
      <c r="H512" s="113">
        <v>0</v>
      </c>
      <c r="I512" s="113">
        <v>0</v>
      </c>
      <c r="J512" s="113">
        <v>315000</v>
      </c>
      <c r="K512" s="113">
        <v>0</v>
      </c>
      <c r="L512" s="113">
        <v>0</v>
      </c>
      <c r="M512" s="113">
        <v>0</v>
      </c>
      <c r="N512" s="113">
        <v>0</v>
      </c>
    </row>
    <row r="513" spans="1:14" x14ac:dyDescent="0.2">
      <c r="A513" s="46">
        <v>8</v>
      </c>
      <c r="B513" s="45" t="s">
        <v>203</v>
      </c>
      <c r="C513" s="116">
        <v>0</v>
      </c>
      <c r="D513" s="113">
        <v>0</v>
      </c>
      <c r="E513" s="113">
        <v>0</v>
      </c>
      <c r="F513" s="113">
        <v>0</v>
      </c>
      <c r="G513" s="113">
        <v>600000</v>
      </c>
      <c r="H513" s="113">
        <v>0</v>
      </c>
      <c r="I513" s="113">
        <v>0</v>
      </c>
      <c r="J513" s="113">
        <v>0</v>
      </c>
      <c r="K513" s="113">
        <v>0</v>
      </c>
      <c r="L513" s="113">
        <v>0</v>
      </c>
      <c r="M513" s="113">
        <v>0</v>
      </c>
      <c r="N513" s="113">
        <v>0</v>
      </c>
    </row>
    <row r="514" spans="1:14" ht="18" customHeight="1" x14ac:dyDescent="0.2">
      <c r="A514" s="46">
        <v>9</v>
      </c>
      <c r="B514" s="17" t="s">
        <v>208</v>
      </c>
      <c r="C514" s="116">
        <v>0</v>
      </c>
      <c r="D514" s="113">
        <v>0</v>
      </c>
      <c r="E514" s="113">
        <v>0</v>
      </c>
      <c r="F514" s="113">
        <v>0</v>
      </c>
      <c r="G514" s="113">
        <v>0</v>
      </c>
      <c r="H514" s="113">
        <v>510000</v>
      </c>
      <c r="I514" s="113">
        <v>0</v>
      </c>
      <c r="J514" s="113">
        <v>0</v>
      </c>
      <c r="K514" s="113">
        <v>0</v>
      </c>
      <c r="L514" s="113">
        <v>0</v>
      </c>
      <c r="M514" s="113">
        <v>0</v>
      </c>
      <c r="N514" s="113">
        <v>0</v>
      </c>
    </row>
    <row r="515" spans="1:14" x14ac:dyDescent="0.2">
      <c r="A515" s="46">
        <v>10</v>
      </c>
      <c r="B515" s="41" t="s">
        <v>287</v>
      </c>
      <c r="C515" s="113">
        <v>0</v>
      </c>
      <c r="D515" s="113">
        <v>0</v>
      </c>
      <c r="E515" s="113">
        <v>0</v>
      </c>
      <c r="F515" s="113">
        <v>0</v>
      </c>
      <c r="G515" s="113">
        <v>0</v>
      </c>
      <c r="H515" s="113">
        <v>1300000</v>
      </c>
      <c r="I515" s="113">
        <v>0</v>
      </c>
      <c r="J515" s="113">
        <v>0</v>
      </c>
      <c r="K515" s="113">
        <v>0</v>
      </c>
      <c r="L515" s="113">
        <v>0</v>
      </c>
      <c r="M515" s="113">
        <v>0</v>
      </c>
      <c r="N515" s="113">
        <v>0</v>
      </c>
    </row>
    <row r="516" spans="1:14" x14ac:dyDescent="0.2">
      <c r="A516" s="46">
        <v>11</v>
      </c>
      <c r="B516" s="57" t="s">
        <v>301</v>
      </c>
      <c r="C516" s="113">
        <v>0</v>
      </c>
      <c r="D516" s="113">
        <v>0</v>
      </c>
      <c r="E516" s="113">
        <v>0</v>
      </c>
      <c r="F516" s="113">
        <v>0</v>
      </c>
      <c r="G516" s="113">
        <v>0</v>
      </c>
      <c r="H516" s="113">
        <v>0</v>
      </c>
      <c r="I516" s="113">
        <v>500000</v>
      </c>
      <c r="J516" s="113">
        <v>0</v>
      </c>
      <c r="K516" s="113">
        <v>0</v>
      </c>
      <c r="L516" s="113">
        <v>0</v>
      </c>
      <c r="M516" s="113">
        <v>0</v>
      </c>
      <c r="N516" s="113">
        <v>0</v>
      </c>
    </row>
    <row r="517" spans="1:14" x14ac:dyDescent="0.2">
      <c r="A517" s="46">
        <v>12</v>
      </c>
      <c r="B517" s="39" t="s">
        <v>291</v>
      </c>
      <c r="C517" s="113">
        <v>0</v>
      </c>
      <c r="D517" s="113">
        <v>0</v>
      </c>
      <c r="E517" s="113">
        <v>100000</v>
      </c>
      <c r="F517" s="113">
        <v>100000</v>
      </c>
      <c r="G517" s="113">
        <v>100000</v>
      </c>
      <c r="H517" s="113">
        <v>100000</v>
      </c>
      <c r="I517" s="113">
        <v>100000</v>
      </c>
      <c r="J517" s="113">
        <v>100000</v>
      </c>
      <c r="K517" s="113">
        <v>100000</v>
      </c>
      <c r="L517" s="113">
        <v>100000</v>
      </c>
      <c r="M517" s="113">
        <v>100000</v>
      </c>
      <c r="N517" s="113">
        <v>100000</v>
      </c>
    </row>
    <row r="518" spans="1:14" x14ac:dyDescent="0.2">
      <c r="A518" s="46">
        <v>13</v>
      </c>
      <c r="B518" s="39" t="s">
        <v>293</v>
      </c>
      <c r="C518" s="113">
        <v>0</v>
      </c>
      <c r="D518" s="113">
        <v>0</v>
      </c>
      <c r="E518" s="113">
        <v>0</v>
      </c>
      <c r="F518" s="113">
        <v>0</v>
      </c>
      <c r="G518" s="113">
        <v>0</v>
      </c>
      <c r="H518" s="113">
        <v>0</v>
      </c>
      <c r="I518" s="113">
        <v>523000</v>
      </c>
      <c r="J518" s="113">
        <v>0</v>
      </c>
      <c r="K518" s="113">
        <v>0</v>
      </c>
      <c r="L518" s="113">
        <v>0</v>
      </c>
      <c r="M518" s="113">
        <v>0</v>
      </c>
      <c r="N518" s="113">
        <v>0</v>
      </c>
    </row>
    <row r="519" spans="1:14" ht="12.75" x14ac:dyDescent="0.2">
      <c r="A519" s="55"/>
      <c r="B519" s="58"/>
      <c r="C519" s="195"/>
      <c r="D519" s="136"/>
      <c r="E519" s="136"/>
      <c r="F519" s="136"/>
      <c r="G519" s="136"/>
      <c r="H519" s="136"/>
      <c r="I519" s="136"/>
      <c r="J519" s="136"/>
      <c r="K519" s="136"/>
      <c r="L519" s="139"/>
      <c r="M519" s="136"/>
      <c r="N519" s="136"/>
    </row>
    <row r="520" spans="1:14" ht="12.75" x14ac:dyDescent="0.2">
      <c r="A520" s="234" t="s">
        <v>158</v>
      </c>
      <c r="B520" s="234"/>
      <c r="C520" s="234"/>
      <c r="D520" s="234"/>
      <c r="E520" s="234"/>
      <c r="F520" s="234"/>
      <c r="G520" s="234"/>
      <c r="H520" s="234"/>
      <c r="I520" s="144"/>
      <c r="J520" s="144"/>
      <c r="K520" s="144"/>
      <c r="L520" s="144"/>
      <c r="M520" s="144"/>
      <c r="N520" s="144"/>
    </row>
    <row r="521" spans="1:14" ht="12.75" x14ac:dyDescent="0.2">
      <c r="A521" s="234" t="s">
        <v>159</v>
      </c>
      <c r="B521" s="234"/>
      <c r="C521" s="234"/>
      <c r="D521" s="234"/>
      <c r="E521" s="234"/>
      <c r="F521" s="234"/>
      <c r="G521" s="234"/>
      <c r="H521" s="234"/>
      <c r="I521" s="144"/>
      <c r="J521" s="144"/>
      <c r="K521" s="144"/>
      <c r="L521" s="144"/>
      <c r="M521" s="144"/>
      <c r="N521" s="144"/>
    </row>
    <row r="522" spans="1:14" ht="12.75" x14ac:dyDescent="0.2">
      <c r="A522" s="235" t="s">
        <v>305</v>
      </c>
      <c r="B522" s="235"/>
      <c r="C522" s="235"/>
      <c r="D522" s="235"/>
      <c r="E522" s="235"/>
      <c r="F522" s="235"/>
      <c r="G522" s="235"/>
      <c r="H522" s="235"/>
      <c r="I522" s="145"/>
      <c r="J522" s="145"/>
      <c r="K522" s="145"/>
      <c r="L522" s="145"/>
      <c r="M522" s="145"/>
      <c r="N522" s="145"/>
    </row>
    <row r="523" spans="1:14" ht="12.75" x14ac:dyDescent="0.2">
      <c r="A523" s="2"/>
      <c r="B523" s="1"/>
      <c r="C523" s="146"/>
      <c r="D523" s="146"/>
      <c r="E523" s="146"/>
      <c r="F523" s="146"/>
      <c r="G523" s="146"/>
      <c r="H523" s="146"/>
      <c r="I523" s="146"/>
      <c r="J523" s="147"/>
      <c r="K523" s="147"/>
      <c r="L523" s="148"/>
      <c r="M523" s="147"/>
      <c r="N523" s="147"/>
    </row>
    <row r="524" spans="1:14" x14ac:dyDescent="0.25">
      <c r="A524" s="59"/>
      <c r="B524" s="60"/>
      <c r="C524" s="5"/>
      <c r="D524" s="149"/>
      <c r="E524" s="149"/>
      <c r="F524" s="149"/>
      <c r="G524" s="149"/>
      <c r="H524" s="150"/>
      <c r="I524" s="149"/>
      <c r="J524" s="149"/>
      <c r="K524" s="149"/>
      <c r="L524" s="151"/>
      <c r="M524" s="152"/>
      <c r="N524" s="138"/>
    </row>
    <row r="525" spans="1:14" ht="12.75" x14ac:dyDescent="0.2">
      <c r="A525" s="3" t="s">
        <v>141</v>
      </c>
      <c r="B525" s="6" t="s">
        <v>142</v>
      </c>
      <c r="C525" s="232" t="s">
        <v>160</v>
      </c>
      <c r="D525" s="233"/>
      <c r="E525" s="153" t="s">
        <v>161</v>
      </c>
      <c r="F525" s="153" t="s">
        <v>161</v>
      </c>
      <c r="G525" s="153" t="s">
        <v>307</v>
      </c>
      <c r="H525" s="153" t="s">
        <v>161</v>
      </c>
      <c r="I525" s="154"/>
      <c r="J525" s="152"/>
      <c r="K525" s="155"/>
      <c r="L525" s="139"/>
      <c r="M525" s="152"/>
      <c r="N525" s="152"/>
    </row>
    <row r="526" spans="1:14" ht="12.75" x14ac:dyDescent="0.2">
      <c r="A526" s="4"/>
      <c r="B526" s="7" t="s">
        <v>153</v>
      </c>
      <c r="C526" s="228"/>
      <c r="D526" s="229"/>
      <c r="E526" s="156" t="s">
        <v>162</v>
      </c>
      <c r="F526" s="156" t="s">
        <v>163</v>
      </c>
      <c r="G526" s="156" t="s">
        <v>310</v>
      </c>
      <c r="H526" s="156" t="s">
        <v>312</v>
      </c>
      <c r="I526" s="157"/>
      <c r="J526" s="154"/>
      <c r="K526" s="154"/>
      <c r="L526" s="148"/>
      <c r="M526" s="154"/>
      <c r="N526" s="154"/>
    </row>
    <row r="527" spans="1:14" ht="12.75" x14ac:dyDescent="0.2">
      <c r="A527" s="61"/>
      <c r="B527" s="62" t="s">
        <v>164</v>
      </c>
      <c r="C527" s="196"/>
      <c r="D527" s="158"/>
      <c r="E527" s="158"/>
      <c r="F527" s="158"/>
      <c r="G527" s="158"/>
      <c r="H527" s="159"/>
      <c r="I527" s="160"/>
      <c r="J527" s="157"/>
      <c r="K527" s="157"/>
      <c r="L527" s="161"/>
      <c r="M527" s="157"/>
      <c r="N527" s="157"/>
    </row>
    <row r="528" spans="1:14" x14ac:dyDescent="0.2">
      <c r="A528" s="40">
        <v>1</v>
      </c>
      <c r="B528" s="63" t="s">
        <v>165</v>
      </c>
      <c r="C528" s="197" t="s">
        <v>120</v>
      </c>
      <c r="D528" s="162"/>
      <c r="E528" s="115">
        <v>200000</v>
      </c>
      <c r="F528" s="115">
        <v>200000</v>
      </c>
      <c r="G528" s="115">
        <v>150000</v>
      </c>
      <c r="H528" s="115">
        <v>150000</v>
      </c>
      <c r="I528" s="152"/>
      <c r="J528" s="152"/>
      <c r="K528" s="152"/>
      <c r="L528" s="139"/>
      <c r="M528" s="152"/>
      <c r="N528" s="163"/>
    </row>
    <row r="529" spans="1:14" x14ac:dyDescent="0.2">
      <c r="A529" s="65">
        <v>2</v>
      </c>
      <c r="B529" s="63" t="s">
        <v>166</v>
      </c>
      <c r="C529" s="197" t="s">
        <v>127</v>
      </c>
      <c r="D529" s="162"/>
      <c r="E529" s="115">
        <v>200000</v>
      </c>
      <c r="F529" s="115">
        <v>200000</v>
      </c>
      <c r="G529" s="115">
        <v>200000</v>
      </c>
      <c r="H529" s="115">
        <v>200000</v>
      </c>
      <c r="I529" s="152"/>
      <c r="J529" s="152"/>
      <c r="K529" s="152"/>
      <c r="L529" s="139"/>
      <c r="M529" s="152"/>
      <c r="N529" s="164"/>
    </row>
    <row r="530" spans="1:14" x14ac:dyDescent="0.2">
      <c r="A530" s="40">
        <v>3</v>
      </c>
      <c r="B530" s="66" t="s">
        <v>167</v>
      </c>
      <c r="C530" s="198" t="s">
        <v>125</v>
      </c>
      <c r="D530" s="165"/>
      <c r="E530" s="115">
        <v>150000</v>
      </c>
      <c r="F530" s="115">
        <v>150000</v>
      </c>
      <c r="G530" s="115">
        <v>100000</v>
      </c>
      <c r="H530" s="115">
        <v>200000</v>
      </c>
      <c r="I530" s="152"/>
      <c r="J530" s="152"/>
      <c r="K530" s="152"/>
      <c r="L530" s="139"/>
      <c r="M530" s="152"/>
      <c r="N530" s="164"/>
    </row>
    <row r="531" spans="1:14" x14ac:dyDescent="0.2">
      <c r="A531" s="65">
        <v>4</v>
      </c>
      <c r="B531" s="63" t="s">
        <v>168</v>
      </c>
      <c r="C531" s="197" t="s">
        <v>129</v>
      </c>
      <c r="D531" s="162"/>
      <c r="E531" s="115">
        <v>200000</v>
      </c>
      <c r="F531" s="115">
        <v>200000</v>
      </c>
      <c r="G531" s="115">
        <v>200000</v>
      </c>
      <c r="H531" s="115">
        <v>200000</v>
      </c>
      <c r="I531" s="152"/>
      <c r="J531" s="152"/>
      <c r="K531" s="152"/>
      <c r="L531" s="139"/>
      <c r="M531" s="152"/>
      <c r="N531" s="157"/>
    </row>
    <row r="532" spans="1:14" x14ac:dyDescent="0.2">
      <c r="A532" s="40">
        <v>5</v>
      </c>
      <c r="B532" s="63" t="s">
        <v>169</v>
      </c>
      <c r="C532" s="197" t="s">
        <v>170</v>
      </c>
      <c r="D532" s="162"/>
      <c r="E532" s="115">
        <v>100000</v>
      </c>
      <c r="F532" s="115">
        <v>100000</v>
      </c>
      <c r="G532" s="115">
        <v>100000</v>
      </c>
      <c r="H532" s="115">
        <v>100000</v>
      </c>
      <c r="I532" s="152"/>
      <c r="J532" s="152"/>
      <c r="K532" s="152"/>
      <c r="L532" s="139"/>
      <c r="M532" s="138"/>
      <c r="N532" s="164"/>
    </row>
    <row r="533" spans="1:14" x14ac:dyDescent="0.2">
      <c r="A533" s="65">
        <v>6</v>
      </c>
      <c r="B533" s="63" t="s">
        <v>171</v>
      </c>
      <c r="C533" s="197" t="s">
        <v>170</v>
      </c>
      <c r="D533" s="162"/>
      <c r="E533" s="115">
        <v>115000</v>
      </c>
      <c r="F533" s="115">
        <v>115000</v>
      </c>
      <c r="G533" s="115">
        <v>50000</v>
      </c>
      <c r="H533" s="115">
        <v>100000</v>
      </c>
      <c r="I533" s="152"/>
      <c r="J533" s="152"/>
      <c r="K533" s="152"/>
      <c r="L533" s="139"/>
      <c r="M533" s="138"/>
      <c r="N533" s="166"/>
    </row>
    <row r="534" spans="1:14" x14ac:dyDescent="0.2">
      <c r="A534" s="40">
        <v>7</v>
      </c>
      <c r="B534" s="64" t="s">
        <v>172</v>
      </c>
      <c r="C534" s="199" t="s">
        <v>136</v>
      </c>
      <c r="D534" s="167"/>
      <c r="E534" s="115">
        <v>315000</v>
      </c>
      <c r="F534" s="115">
        <v>325000</v>
      </c>
      <c r="G534" s="115">
        <v>200000</v>
      </c>
      <c r="H534" s="115">
        <v>400000</v>
      </c>
      <c r="I534" s="152"/>
      <c r="J534" s="152"/>
      <c r="K534" s="152"/>
      <c r="L534" s="139"/>
      <c r="M534" s="138"/>
      <c r="N534" s="166"/>
    </row>
    <row r="535" spans="1:14" x14ac:dyDescent="0.2">
      <c r="A535" s="67"/>
      <c r="B535" s="68"/>
      <c r="C535" s="155"/>
      <c r="D535" s="155"/>
      <c r="E535" s="152"/>
      <c r="F535" s="149"/>
      <c r="G535" s="152"/>
      <c r="H535" s="152"/>
      <c r="I535" s="152"/>
      <c r="J535" s="152"/>
      <c r="K535" s="152"/>
      <c r="L535" s="139"/>
      <c r="M535" s="138"/>
      <c r="N535" s="166"/>
    </row>
    <row r="536" spans="1:14" ht="12.75" x14ac:dyDescent="0.2">
      <c r="A536" s="69" t="s">
        <v>173</v>
      </c>
      <c r="B536" s="70"/>
      <c r="C536" s="200"/>
      <c r="D536" s="168"/>
      <c r="E536" s="168"/>
      <c r="F536" s="168"/>
      <c r="G536" s="168"/>
      <c r="H536" s="168"/>
      <c r="I536" s="169"/>
      <c r="J536" s="152"/>
      <c r="K536" s="155"/>
      <c r="L536" s="139"/>
      <c r="M536" s="152"/>
      <c r="N536" s="152"/>
    </row>
    <row r="537" spans="1:14" x14ac:dyDescent="0.2">
      <c r="A537" s="40">
        <v>1</v>
      </c>
      <c r="B537" s="63" t="s">
        <v>174</v>
      </c>
      <c r="C537" s="197" t="s">
        <v>97</v>
      </c>
      <c r="D537" s="170"/>
      <c r="E537" s="171">
        <v>315000</v>
      </c>
      <c r="F537" s="171">
        <v>210000</v>
      </c>
      <c r="G537" s="115">
        <v>0</v>
      </c>
      <c r="H537" s="115">
        <v>0</v>
      </c>
      <c r="I537" s="169"/>
      <c r="J537" s="152"/>
      <c r="K537" s="152"/>
      <c r="L537" s="139"/>
      <c r="M537" s="152"/>
      <c r="N537" s="152"/>
    </row>
    <row r="538" spans="1:14" x14ac:dyDescent="0.2">
      <c r="A538" s="40">
        <v>2</v>
      </c>
      <c r="B538" s="63" t="s">
        <v>175</v>
      </c>
      <c r="C538" s="197" t="s">
        <v>99</v>
      </c>
      <c r="D538" s="170"/>
      <c r="E538" s="171">
        <v>315000</v>
      </c>
      <c r="F538" s="115">
        <v>323500</v>
      </c>
      <c r="G538" s="115">
        <v>220000</v>
      </c>
      <c r="H538" s="115">
        <v>440000</v>
      </c>
      <c r="I538" s="169"/>
      <c r="J538" s="169"/>
      <c r="K538" s="169"/>
      <c r="L538" s="172"/>
      <c r="M538" s="169"/>
      <c r="N538" s="169"/>
    </row>
    <row r="539" spans="1:14" x14ac:dyDescent="0.2">
      <c r="A539" s="40">
        <v>3</v>
      </c>
      <c r="B539" s="63" t="s">
        <v>176</v>
      </c>
      <c r="C539" s="197" t="s">
        <v>84</v>
      </c>
      <c r="D539" s="170"/>
      <c r="E539" s="171">
        <v>315000</v>
      </c>
      <c r="F539" s="171">
        <v>315000</v>
      </c>
      <c r="G539" s="115">
        <v>220000</v>
      </c>
      <c r="H539" s="115">
        <v>440000</v>
      </c>
      <c r="I539" s="169"/>
      <c r="J539" s="169"/>
      <c r="K539" s="169"/>
      <c r="L539" s="172"/>
      <c r="M539" s="169"/>
      <c r="N539" s="169"/>
    </row>
    <row r="540" spans="1:14" x14ac:dyDescent="0.2">
      <c r="A540" s="40">
        <v>4</v>
      </c>
      <c r="B540" s="63" t="s">
        <v>177</v>
      </c>
      <c r="C540" s="197" t="s">
        <v>178</v>
      </c>
      <c r="D540" s="170"/>
      <c r="E540" s="171">
        <v>315000</v>
      </c>
      <c r="F540" s="171">
        <v>315000</v>
      </c>
      <c r="G540" s="115">
        <v>220000</v>
      </c>
      <c r="H540" s="115">
        <v>440000</v>
      </c>
      <c r="I540" s="169"/>
      <c r="J540" s="169"/>
      <c r="K540" s="169"/>
      <c r="L540" s="172"/>
      <c r="M540" s="169"/>
      <c r="N540" s="164"/>
    </row>
    <row r="541" spans="1:14" x14ac:dyDescent="0.2">
      <c r="A541" s="40">
        <v>5</v>
      </c>
      <c r="B541" s="63" t="s">
        <v>179</v>
      </c>
      <c r="C541" s="197" t="s">
        <v>91</v>
      </c>
      <c r="D541" s="170"/>
      <c r="E541" s="171">
        <v>315000</v>
      </c>
      <c r="F541" s="171">
        <v>315000</v>
      </c>
      <c r="G541" s="115">
        <v>220000</v>
      </c>
      <c r="H541" s="115">
        <v>440000</v>
      </c>
      <c r="I541" s="169"/>
      <c r="J541" s="169"/>
      <c r="K541" s="169"/>
      <c r="L541" s="172"/>
      <c r="M541" s="169"/>
      <c r="N541" s="164"/>
    </row>
    <row r="542" spans="1:14" x14ac:dyDescent="0.2">
      <c r="A542" s="40">
        <v>6</v>
      </c>
      <c r="B542" s="66" t="s">
        <v>180</v>
      </c>
      <c r="C542" s="198" t="s">
        <v>101</v>
      </c>
      <c r="D542" s="173"/>
      <c r="E542" s="171">
        <v>315000</v>
      </c>
      <c r="F542" s="171">
        <v>315000</v>
      </c>
      <c r="G542" s="115">
        <v>220000</v>
      </c>
      <c r="H542" s="115">
        <v>440000</v>
      </c>
      <c r="I542" s="169"/>
      <c r="J542" s="169"/>
      <c r="K542" s="169"/>
      <c r="L542" s="172"/>
      <c r="M542" s="169"/>
      <c r="N542" s="154"/>
    </row>
    <row r="543" spans="1:14" x14ac:dyDescent="0.2">
      <c r="A543" s="40">
        <v>7</v>
      </c>
      <c r="B543" s="63" t="s">
        <v>181</v>
      </c>
      <c r="C543" s="197" t="s">
        <v>93</v>
      </c>
      <c r="D543" s="170"/>
      <c r="E543" s="171">
        <v>315000</v>
      </c>
      <c r="F543" s="171">
        <v>315000</v>
      </c>
      <c r="G543" s="115">
        <v>0</v>
      </c>
      <c r="H543" s="115">
        <v>0</v>
      </c>
      <c r="I543" s="169"/>
      <c r="J543" s="169"/>
      <c r="K543" s="169"/>
      <c r="L543" s="172"/>
      <c r="M543" s="169"/>
      <c r="N543" s="166"/>
    </row>
    <row r="544" spans="1:14" x14ac:dyDescent="0.2">
      <c r="A544" s="40">
        <v>8</v>
      </c>
      <c r="B544" s="63" t="s">
        <v>182</v>
      </c>
      <c r="C544" s="197" t="s">
        <v>88</v>
      </c>
      <c r="D544" s="170"/>
      <c r="E544" s="171">
        <v>315000</v>
      </c>
      <c r="F544" s="171">
        <v>315000</v>
      </c>
      <c r="G544" s="115">
        <v>220000</v>
      </c>
      <c r="H544" s="115">
        <v>440000</v>
      </c>
      <c r="I544" s="169"/>
      <c r="J544" s="169"/>
      <c r="K544" s="169"/>
      <c r="L544" s="172"/>
      <c r="M544" s="169"/>
      <c r="N544" s="166"/>
    </row>
    <row r="545" spans="1:14" x14ac:dyDescent="0.2">
      <c r="A545" s="40">
        <v>9</v>
      </c>
      <c r="B545" s="63" t="s">
        <v>183</v>
      </c>
      <c r="C545" s="197" t="s">
        <v>89</v>
      </c>
      <c r="D545" s="170"/>
      <c r="E545" s="171">
        <v>315000</v>
      </c>
      <c r="F545" s="171">
        <v>315000</v>
      </c>
      <c r="G545" s="115">
        <v>220000</v>
      </c>
      <c r="H545" s="115">
        <v>440000</v>
      </c>
      <c r="I545" s="169"/>
      <c r="J545" s="169"/>
      <c r="K545" s="169"/>
      <c r="L545" s="172"/>
      <c r="M545" s="169"/>
      <c r="N545" s="166"/>
    </row>
    <row r="546" spans="1:14" x14ac:dyDescent="0.2">
      <c r="A546" s="40">
        <v>10</v>
      </c>
      <c r="B546" s="63" t="s">
        <v>184</v>
      </c>
      <c r="C546" s="197" t="s">
        <v>90</v>
      </c>
      <c r="D546" s="170"/>
      <c r="E546" s="171">
        <v>315000</v>
      </c>
      <c r="F546" s="115">
        <v>0</v>
      </c>
      <c r="G546" s="115">
        <v>0</v>
      </c>
      <c r="H546" s="115">
        <v>0</v>
      </c>
      <c r="I546" s="169"/>
      <c r="J546" s="169"/>
      <c r="K546" s="169"/>
      <c r="L546" s="172"/>
      <c r="M546" s="169"/>
      <c r="N546" s="166"/>
    </row>
    <row r="547" spans="1:14" x14ac:dyDescent="0.2">
      <c r="A547" s="40">
        <v>11</v>
      </c>
      <c r="B547" s="63" t="s">
        <v>185</v>
      </c>
      <c r="C547" s="230" t="s">
        <v>95</v>
      </c>
      <c r="D547" s="231"/>
      <c r="E547" s="171">
        <v>315000</v>
      </c>
      <c r="F547" s="115">
        <v>322500</v>
      </c>
      <c r="G547" s="115">
        <v>220000</v>
      </c>
      <c r="H547" s="115">
        <v>440000</v>
      </c>
      <c r="I547" s="169"/>
      <c r="J547" s="169"/>
      <c r="K547" s="169"/>
      <c r="L547" s="172"/>
      <c r="M547" s="169"/>
      <c r="N547" s="166"/>
    </row>
    <row r="548" spans="1:14" ht="12.75" x14ac:dyDescent="0.2">
      <c r="A548" s="67"/>
      <c r="B548" s="68"/>
      <c r="C548" s="160"/>
      <c r="D548" s="169"/>
      <c r="E548" s="169"/>
      <c r="F548" s="169"/>
      <c r="G548" s="169"/>
      <c r="H548" s="174"/>
      <c r="I548" s="169"/>
      <c r="J548" s="169"/>
      <c r="K548" s="169"/>
      <c r="L548" s="172"/>
      <c r="M548" s="169"/>
      <c r="N548" s="166"/>
    </row>
    <row r="549" spans="1:14" ht="12.75" x14ac:dyDescent="0.2">
      <c r="A549" s="67"/>
      <c r="B549" s="68"/>
      <c r="C549" s="201"/>
      <c r="D549" s="175"/>
      <c r="E549" s="169"/>
      <c r="F549" s="169"/>
      <c r="G549" s="169"/>
      <c r="H549" s="169"/>
      <c r="I549" s="169"/>
      <c r="J549" s="169"/>
      <c r="K549" s="169"/>
      <c r="L549" s="172"/>
      <c r="M549" s="169"/>
      <c r="N549" s="166"/>
    </row>
    <row r="550" spans="1:14" ht="12.75" x14ac:dyDescent="0.2">
      <c r="A550" s="71" t="s">
        <v>318</v>
      </c>
      <c r="B550" s="72"/>
      <c r="C550" s="202"/>
      <c r="D550" s="176"/>
      <c r="E550" s="177"/>
      <c r="F550" s="178"/>
      <c r="G550" s="178"/>
      <c r="H550" s="178"/>
      <c r="I550" s="179"/>
      <c r="J550" s="179"/>
      <c r="K550" s="179"/>
      <c r="L550" s="172"/>
      <c r="M550" s="179"/>
      <c r="N550" s="180"/>
    </row>
    <row r="551" spans="1:14" x14ac:dyDescent="0.2">
      <c r="A551" s="40">
        <v>1</v>
      </c>
      <c r="B551" s="47" t="s">
        <v>186</v>
      </c>
      <c r="C551" s="190" t="s">
        <v>56</v>
      </c>
      <c r="D551" s="181"/>
      <c r="E551" s="115">
        <v>200000</v>
      </c>
      <c r="F551" s="127">
        <v>0</v>
      </c>
      <c r="G551" s="127">
        <v>0</v>
      </c>
      <c r="H551" s="127">
        <v>100000</v>
      </c>
      <c r="I551" s="179"/>
      <c r="J551" s="179"/>
      <c r="K551" s="179"/>
      <c r="L551" s="172"/>
      <c r="M551" s="179"/>
      <c r="N551" s="180"/>
    </row>
    <row r="552" spans="1:14" x14ac:dyDescent="0.2">
      <c r="A552" s="40">
        <v>2</v>
      </c>
      <c r="B552" s="47" t="s">
        <v>187</v>
      </c>
      <c r="C552" s="190" t="s">
        <v>56</v>
      </c>
      <c r="D552" s="182"/>
      <c r="E552" s="115">
        <v>200000</v>
      </c>
      <c r="F552" s="127">
        <v>0</v>
      </c>
      <c r="G552" s="127">
        <v>0</v>
      </c>
      <c r="H552" s="127">
        <v>200000</v>
      </c>
      <c r="I552" s="179"/>
      <c r="J552" s="179"/>
      <c r="K552" s="179"/>
      <c r="L552" s="172"/>
      <c r="M552" s="179"/>
      <c r="N552" s="180"/>
    </row>
    <row r="553" spans="1:14" x14ac:dyDescent="0.2">
      <c r="A553" s="40">
        <v>3</v>
      </c>
      <c r="B553" s="47" t="s">
        <v>188</v>
      </c>
      <c r="C553" s="190" t="s">
        <v>57</v>
      </c>
      <c r="D553" s="182"/>
      <c r="E553" s="115">
        <v>200000</v>
      </c>
      <c r="F553" s="127">
        <v>0</v>
      </c>
      <c r="G553" s="127">
        <v>0</v>
      </c>
      <c r="H553" s="127">
        <v>200000</v>
      </c>
      <c r="I553" s="179"/>
      <c r="J553" s="179"/>
      <c r="K553" s="179"/>
      <c r="L553" s="172"/>
      <c r="M553" s="179"/>
      <c r="N553" s="180"/>
    </row>
    <row r="554" spans="1:14" x14ac:dyDescent="0.2">
      <c r="A554" s="40">
        <v>4</v>
      </c>
      <c r="B554" s="47" t="s">
        <v>189</v>
      </c>
      <c r="C554" s="190" t="s">
        <v>58</v>
      </c>
      <c r="D554" s="182"/>
      <c r="E554" s="115">
        <v>200000</v>
      </c>
      <c r="F554" s="127">
        <v>0</v>
      </c>
      <c r="G554" s="127">
        <v>0</v>
      </c>
      <c r="H554" s="127">
        <v>200000</v>
      </c>
      <c r="I554" s="179"/>
      <c r="J554" s="179"/>
      <c r="K554" s="179"/>
      <c r="L554" s="172"/>
      <c r="M554" s="179"/>
      <c r="N554" s="179"/>
    </row>
    <row r="555" spans="1:14" x14ac:dyDescent="0.2">
      <c r="A555" s="40">
        <v>5</v>
      </c>
      <c r="B555" s="47" t="s">
        <v>190</v>
      </c>
      <c r="C555" s="190" t="s">
        <v>58</v>
      </c>
      <c r="D555" s="182"/>
      <c r="E555" s="115">
        <v>200000</v>
      </c>
      <c r="F555" s="127">
        <v>0</v>
      </c>
      <c r="G555" s="127">
        <v>0</v>
      </c>
      <c r="H555" s="127">
        <v>150000</v>
      </c>
      <c r="I555" s="179"/>
      <c r="J555" s="179"/>
      <c r="K555" s="179"/>
      <c r="L555" s="172"/>
      <c r="M555" s="179"/>
      <c r="N555" s="179"/>
    </row>
    <row r="556" spans="1:14" x14ac:dyDescent="0.2">
      <c r="A556" s="40">
        <v>6</v>
      </c>
      <c r="B556" s="47" t="s">
        <v>191</v>
      </c>
      <c r="C556" s="190" t="s">
        <v>60</v>
      </c>
      <c r="D556" s="182"/>
      <c r="E556" s="115">
        <v>200000</v>
      </c>
      <c r="F556" s="127">
        <v>0</v>
      </c>
      <c r="G556" s="127">
        <v>0</v>
      </c>
      <c r="H556" s="127">
        <v>200000</v>
      </c>
      <c r="I556" s="179"/>
      <c r="J556" s="179"/>
      <c r="K556" s="179"/>
      <c r="L556" s="172"/>
      <c r="M556" s="179"/>
      <c r="N556" s="179"/>
    </row>
    <row r="557" spans="1:14" x14ac:dyDescent="0.2">
      <c r="A557" s="40">
        <v>7</v>
      </c>
      <c r="B557" s="47" t="s">
        <v>192</v>
      </c>
      <c r="C557" s="190" t="s">
        <v>60</v>
      </c>
      <c r="D557" s="182"/>
      <c r="E557" s="115">
        <v>200000</v>
      </c>
      <c r="F557" s="127">
        <v>0</v>
      </c>
      <c r="G557" s="127">
        <v>0</v>
      </c>
      <c r="H557" s="127">
        <v>0</v>
      </c>
      <c r="I557" s="179"/>
      <c r="J557" s="179"/>
      <c r="K557" s="179"/>
      <c r="L557" s="172"/>
      <c r="M557" s="179"/>
      <c r="N557" s="179"/>
    </row>
    <row r="558" spans="1:14" x14ac:dyDescent="0.2">
      <c r="A558" s="40">
        <v>8</v>
      </c>
      <c r="B558" s="47" t="s">
        <v>193</v>
      </c>
      <c r="C558" s="190" t="s">
        <v>60</v>
      </c>
      <c r="D558" s="182"/>
      <c r="E558" s="115">
        <v>200000</v>
      </c>
      <c r="F558" s="127">
        <v>0</v>
      </c>
      <c r="G558" s="127">
        <v>0</v>
      </c>
      <c r="H558" s="127">
        <v>200000</v>
      </c>
      <c r="I558" s="179"/>
      <c r="J558" s="179"/>
      <c r="K558" s="179"/>
      <c r="L558" s="172"/>
      <c r="M558" s="179"/>
      <c r="N558" s="179"/>
    </row>
    <row r="559" spans="1:14" x14ac:dyDescent="0.2">
      <c r="A559" s="40">
        <v>9</v>
      </c>
      <c r="B559" s="47" t="s">
        <v>194</v>
      </c>
      <c r="C559" s="226" t="s">
        <v>313</v>
      </c>
      <c r="D559" s="227"/>
      <c r="E559" s="115">
        <v>200000</v>
      </c>
      <c r="F559" s="127">
        <v>0</v>
      </c>
      <c r="G559" s="127">
        <v>0</v>
      </c>
      <c r="H559" s="127">
        <v>200000</v>
      </c>
      <c r="I559" s="179"/>
      <c r="J559" s="179"/>
      <c r="K559" s="179"/>
      <c r="L559" s="172"/>
      <c r="M559" s="179"/>
      <c r="N559" s="179"/>
    </row>
    <row r="560" spans="1:14" x14ac:dyDescent="0.2">
      <c r="A560" s="40">
        <v>10</v>
      </c>
      <c r="B560" s="47" t="s">
        <v>195</v>
      </c>
      <c r="C560" s="190" t="s">
        <v>56</v>
      </c>
      <c r="D560" s="182"/>
      <c r="E560" s="115">
        <v>200000</v>
      </c>
      <c r="F560" s="127">
        <v>0</v>
      </c>
      <c r="G560" s="127">
        <v>0</v>
      </c>
      <c r="H560" s="127">
        <v>200000</v>
      </c>
      <c r="I560" s="179"/>
      <c r="J560" s="179"/>
      <c r="K560" s="179"/>
      <c r="L560" s="172"/>
      <c r="M560" s="179"/>
      <c r="N560" s="179"/>
    </row>
    <row r="561" spans="1:14" x14ac:dyDescent="0.2">
      <c r="A561" s="40">
        <v>11</v>
      </c>
      <c r="B561" s="47" t="s">
        <v>197</v>
      </c>
      <c r="C561" s="190" t="s">
        <v>196</v>
      </c>
      <c r="D561" s="182"/>
      <c r="E561" s="115">
        <v>200000</v>
      </c>
      <c r="F561" s="127">
        <v>0</v>
      </c>
      <c r="G561" s="127">
        <v>0</v>
      </c>
      <c r="H561" s="127">
        <v>200000</v>
      </c>
      <c r="I561" s="179"/>
      <c r="J561" s="179"/>
      <c r="K561" s="179"/>
      <c r="L561" s="172"/>
      <c r="M561" s="179"/>
      <c r="N561" s="179"/>
    </row>
    <row r="562" spans="1:14" x14ac:dyDescent="0.2">
      <c r="A562" s="40">
        <v>12</v>
      </c>
      <c r="B562" s="47" t="s">
        <v>198</v>
      </c>
      <c r="C562" s="226" t="s">
        <v>61</v>
      </c>
      <c r="D562" s="227"/>
      <c r="E562" s="115">
        <v>200000</v>
      </c>
      <c r="F562" s="127">
        <v>0</v>
      </c>
      <c r="G562" s="127">
        <v>0</v>
      </c>
      <c r="H562" s="127">
        <v>200000</v>
      </c>
      <c r="I562" s="179"/>
      <c r="J562" s="179"/>
      <c r="K562" s="179"/>
      <c r="L562" s="172"/>
      <c r="M562" s="179"/>
      <c r="N562" s="179"/>
    </row>
    <row r="563" spans="1:14" x14ac:dyDescent="0.2">
      <c r="A563" s="40">
        <v>13</v>
      </c>
      <c r="B563" s="34" t="s">
        <v>199</v>
      </c>
      <c r="C563" s="226" t="s">
        <v>314</v>
      </c>
      <c r="D563" s="227"/>
      <c r="E563" s="115">
        <v>200000</v>
      </c>
      <c r="F563" s="127">
        <v>0</v>
      </c>
      <c r="G563" s="127">
        <v>0</v>
      </c>
      <c r="H563" s="127">
        <v>200000</v>
      </c>
      <c r="I563" s="179"/>
      <c r="J563" s="179"/>
      <c r="K563" s="179"/>
      <c r="L563" s="172"/>
      <c r="M563" s="179"/>
      <c r="N563" s="179"/>
    </row>
    <row r="564" spans="1:14" x14ac:dyDescent="0.2">
      <c r="A564" s="40">
        <v>14</v>
      </c>
      <c r="B564" s="34" t="s">
        <v>200</v>
      </c>
      <c r="C564" s="226" t="s">
        <v>315</v>
      </c>
      <c r="D564" s="227"/>
      <c r="E564" s="115">
        <v>200000</v>
      </c>
      <c r="F564" s="127">
        <v>0</v>
      </c>
      <c r="G564" s="127">
        <v>0</v>
      </c>
      <c r="H564" s="127">
        <v>200000</v>
      </c>
      <c r="I564" s="179"/>
      <c r="J564" s="179"/>
      <c r="K564" s="179"/>
      <c r="L564" s="172"/>
      <c r="M564" s="179"/>
      <c r="N564" s="179"/>
    </row>
    <row r="565" spans="1:14" ht="12.75" x14ac:dyDescent="0.2">
      <c r="A565" s="67"/>
      <c r="B565" s="58"/>
      <c r="C565" s="203"/>
      <c r="D565" s="183"/>
      <c r="E565" s="179"/>
      <c r="F565" s="179"/>
      <c r="G565" s="179"/>
      <c r="H565" s="179"/>
      <c r="I565" s="179"/>
      <c r="J565" s="179"/>
      <c r="K565" s="179"/>
      <c r="L565" s="172"/>
      <c r="M565" s="179"/>
      <c r="N565" s="179"/>
    </row>
    <row r="633" spans="16:17" x14ac:dyDescent="0.2">
      <c r="Q633" s="36"/>
    </row>
    <row r="639" spans="16:17" x14ac:dyDescent="0.2">
      <c r="P639" s="36"/>
    </row>
  </sheetData>
  <sheetProtection password="FEA3" sheet="1" objects="1" scenarios="1"/>
  <mergeCells count="305">
    <mergeCell ref="B383:B385"/>
    <mergeCell ref="A383:A385"/>
    <mergeCell ref="A374:A376"/>
    <mergeCell ref="B374:B376"/>
    <mergeCell ref="B377:B379"/>
    <mergeCell ref="A380:A382"/>
    <mergeCell ref="B380:B382"/>
    <mergeCell ref="A362:A364"/>
    <mergeCell ref="B362:B364"/>
    <mergeCell ref="B365:B367"/>
    <mergeCell ref="A368:A370"/>
    <mergeCell ref="B368:B370"/>
    <mergeCell ref="B371:B373"/>
    <mergeCell ref="A365:A367"/>
    <mergeCell ref="A371:A373"/>
    <mergeCell ref="A377:A379"/>
    <mergeCell ref="C563:D563"/>
    <mergeCell ref="C564:D564"/>
    <mergeCell ref="C526:D526"/>
    <mergeCell ref="C547:D547"/>
    <mergeCell ref="C559:D559"/>
    <mergeCell ref="C525:D525"/>
    <mergeCell ref="B386:B388"/>
    <mergeCell ref="A394:N394"/>
    <mergeCell ref="A395:N395"/>
    <mergeCell ref="A386:A388"/>
    <mergeCell ref="C562:D562"/>
    <mergeCell ref="A520:H520"/>
    <mergeCell ref="A521:H521"/>
    <mergeCell ref="A522:H522"/>
    <mergeCell ref="A494:N494"/>
    <mergeCell ref="A495:N495"/>
    <mergeCell ref="A497:A498"/>
    <mergeCell ref="A350:A352"/>
    <mergeCell ref="B350:B352"/>
    <mergeCell ref="B353:B355"/>
    <mergeCell ref="A356:A358"/>
    <mergeCell ref="B356:B358"/>
    <mergeCell ref="B359:B361"/>
    <mergeCell ref="A338:A340"/>
    <mergeCell ref="B338:B340"/>
    <mergeCell ref="B341:B343"/>
    <mergeCell ref="A344:A346"/>
    <mergeCell ref="B344:B346"/>
    <mergeCell ref="B347:B349"/>
    <mergeCell ref="A341:A343"/>
    <mergeCell ref="A347:A349"/>
    <mergeCell ref="A353:A355"/>
    <mergeCell ref="A359:A361"/>
    <mergeCell ref="A326:A328"/>
    <mergeCell ref="B326:B328"/>
    <mergeCell ref="B329:B331"/>
    <mergeCell ref="A332:A334"/>
    <mergeCell ref="B332:B334"/>
    <mergeCell ref="B335:B337"/>
    <mergeCell ref="A314:A316"/>
    <mergeCell ref="B314:B316"/>
    <mergeCell ref="B317:B319"/>
    <mergeCell ref="A320:A322"/>
    <mergeCell ref="B320:B322"/>
    <mergeCell ref="B323:B325"/>
    <mergeCell ref="A317:A319"/>
    <mergeCell ref="A323:A325"/>
    <mergeCell ref="A329:A331"/>
    <mergeCell ref="A335:A337"/>
    <mergeCell ref="A302:A304"/>
    <mergeCell ref="B302:B304"/>
    <mergeCell ref="B305:B307"/>
    <mergeCell ref="A308:A310"/>
    <mergeCell ref="B308:B310"/>
    <mergeCell ref="B311:B313"/>
    <mergeCell ref="A290:A292"/>
    <mergeCell ref="B290:B292"/>
    <mergeCell ref="B293:B295"/>
    <mergeCell ref="A296:A298"/>
    <mergeCell ref="B296:B298"/>
    <mergeCell ref="B299:B301"/>
    <mergeCell ref="A293:A295"/>
    <mergeCell ref="A299:A301"/>
    <mergeCell ref="A305:A307"/>
    <mergeCell ref="A311:A313"/>
    <mergeCell ref="A278:A280"/>
    <mergeCell ref="B278:B280"/>
    <mergeCell ref="B281:B283"/>
    <mergeCell ref="A284:A286"/>
    <mergeCell ref="B284:B286"/>
    <mergeCell ref="B287:B289"/>
    <mergeCell ref="A266:A268"/>
    <mergeCell ref="B266:B268"/>
    <mergeCell ref="B269:B271"/>
    <mergeCell ref="A272:A274"/>
    <mergeCell ref="B272:B274"/>
    <mergeCell ref="B275:B277"/>
    <mergeCell ref="A269:A271"/>
    <mergeCell ref="A275:A277"/>
    <mergeCell ref="A281:A283"/>
    <mergeCell ref="A287:A289"/>
    <mergeCell ref="A254:A256"/>
    <mergeCell ref="B254:B256"/>
    <mergeCell ref="B257:B259"/>
    <mergeCell ref="A260:A262"/>
    <mergeCell ref="B260:B262"/>
    <mergeCell ref="B263:B265"/>
    <mergeCell ref="A242:A244"/>
    <mergeCell ref="B242:B244"/>
    <mergeCell ref="B245:B247"/>
    <mergeCell ref="A248:A250"/>
    <mergeCell ref="B248:B250"/>
    <mergeCell ref="B251:B253"/>
    <mergeCell ref="A245:A247"/>
    <mergeCell ref="A263:A265"/>
    <mergeCell ref="A257:A259"/>
    <mergeCell ref="A251:A253"/>
    <mergeCell ref="A230:A232"/>
    <mergeCell ref="B230:B232"/>
    <mergeCell ref="B233:B235"/>
    <mergeCell ref="A236:A238"/>
    <mergeCell ref="B236:B238"/>
    <mergeCell ref="B239:B241"/>
    <mergeCell ref="A218:A220"/>
    <mergeCell ref="B218:B220"/>
    <mergeCell ref="B221:B223"/>
    <mergeCell ref="A224:A226"/>
    <mergeCell ref="B224:B226"/>
    <mergeCell ref="B227:B229"/>
    <mergeCell ref="A227:A229"/>
    <mergeCell ref="A233:A235"/>
    <mergeCell ref="A239:A241"/>
    <mergeCell ref="A221:A223"/>
    <mergeCell ref="B209:B211"/>
    <mergeCell ref="B212:B214"/>
    <mergeCell ref="A215:A217"/>
    <mergeCell ref="B215:B217"/>
    <mergeCell ref="A197:A199"/>
    <mergeCell ref="B197:B199"/>
    <mergeCell ref="B200:B202"/>
    <mergeCell ref="A203:A205"/>
    <mergeCell ref="B203:B205"/>
    <mergeCell ref="B206:B208"/>
    <mergeCell ref="A200:A202"/>
    <mergeCell ref="A206:A208"/>
    <mergeCell ref="A212:A214"/>
    <mergeCell ref="A209:A211"/>
    <mergeCell ref="B185:B187"/>
    <mergeCell ref="B188:B190"/>
    <mergeCell ref="A191:A193"/>
    <mergeCell ref="B191:B193"/>
    <mergeCell ref="B194:B196"/>
    <mergeCell ref="A173:A175"/>
    <mergeCell ref="B173:B175"/>
    <mergeCell ref="B176:B178"/>
    <mergeCell ref="A179:A181"/>
    <mergeCell ref="B179:B181"/>
    <mergeCell ref="B182:B184"/>
    <mergeCell ref="A176:A178"/>
    <mergeCell ref="A182:A184"/>
    <mergeCell ref="A188:A190"/>
    <mergeCell ref="A194:A196"/>
    <mergeCell ref="A185:A187"/>
    <mergeCell ref="A161:A163"/>
    <mergeCell ref="B161:B163"/>
    <mergeCell ref="A167:A169"/>
    <mergeCell ref="B167:B169"/>
    <mergeCell ref="B170:B172"/>
    <mergeCell ref="A152:A154"/>
    <mergeCell ref="B152:B154"/>
    <mergeCell ref="A155:A157"/>
    <mergeCell ref="B155:B157"/>
    <mergeCell ref="A158:A160"/>
    <mergeCell ref="B158:B160"/>
    <mergeCell ref="A164:A166"/>
    <mergeCell ref="A170:A172"/>
    <mergeCell ref="A146:A148"/>
    <mergeCell ref="B146:B148"/>
    <mergeCell ref="A149:A151"/>
    <mergeCell ref="B149:B151"/>
    <mergeCell ref="A143:A145"/>
    <mergeCell ref="B143:B145"/>
    <mergeCell ref="A134:A136"/>
    <mergeCell ref="B134:B136"/>
    <mergeCell ref="A137:A139"/>
    <mergeCell ref="B137:B139"/>
    <mergeCell ref="A140:A142"/>
    <mergeCell ref="B140:B142"/>
    <mergeCell ref="A125:A127"/>
    <mergeCell ref="B125:B127"/>
    <mergeCell ref="A128:A130"/>
    <mergeCell ref="B128:B130"/>
    <mergeCell ref="A131:A133"/>
    <mergeCell ref="B131:B133"/>
    <mergeCell ref="A116:A118"/>
    <mergeCell ref="B116:B118"/>
    <mergeCell ref="A119:A121"/>
    <mergeCell ref="B119:B121"/>
    <mergeCell ref="A122:A124"/>
    <mergeCell ref="B122:B124"/>
    <mergeCell ref="A107:A109"/>
    <mergeCell ref="B107:B109"/>
    <mergeCell ref="A110:A112"/>
    <mergeCell ref="B110:B112"/>
    <mergeCell ref="A113:A115"/>
    <mergeCell ref="B113:B115"/>
    <mergeCell ref="A104:A106"/>
    <mergeCell ref="B104:B106"/>
    <mergeCell ref="A98:A99"/>
    <mergeCell ref="B98:B99"/>
    <mergeCell ref="A100:A101"/>
    <mergeCell ref="B100:B101"/>
    <mergeCell ref="A102:A103"/>
    <mergeCell ref="B102:B103"/>
    <mergeCell ref="A94:A95"/>
    <mergeCell ref="B94:B95"/>
    <mergeCell ref="A96:A97"/>
    <mergeCell ref="B96:B97"/>
    <mergeCell ref="A92:A93"/>
    <mergeCell ref="B92:B93"/>
    <mergeCell ref="A86:A87"/>
    <mergeCell ref="B86:B87"/>
    <mergeCell ref="A88:A89"/>
    <mergeCell ref="B88:B89"/>
    <mergeCell ref="A90:A91"/>
    <mergeCell ref="B90:B91"/>
    <mergeCell ref="A80:A81"/>
    <mergeCell ref="B80:B81"/>
    <mergeCell ref="A82:A83"/>
    <mergeCell ref="B82:B83"/>
    <mergeCell ref="A84:A85"/>
    <mergeCell ref="B84:B85"/>
    <mergeCell ref="A76:A77"/>
    <mergeCell ref="B76:B77"/>
    <mergeCell ref="A78:A79"/>
    <mergeCell ref="B78:B79"/>
    <mergeCell ref="A70:A71"/>
    <mergeCell ref="B70:B71"/>
    <mergeCell ref="A72:A73"/>
    <mergeCell ref="B72:B73"/>
    <mergeCell ref="A74:A75"/>
    <mergeCell ref="B74:B75"/>
    <mergeCell ref="A64:A65"/>
    <mergeCell ref="B64:B65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1:N1"/>
    <mergeCell ref="A2:N2"/>
    <mergeCell ref="A3:N3"/>
    <mergeCell ref="A6:A7"/>
    <mergeCell ref="B6:B7"/>
    <mergeCell ref="A8:A9"/>
    <mergeCell ref="B8:B9"/>
    <mergeCell ref="A16:A17"/>
    <mergeCell ref="B16:B17"/>
    <mergeCell ref="A10:A11"/>
    <mergeCell ref="B10:B11"/>
    <mergeCell ref="A12:A13"/>
    <mergeCell ref="B12:B13"/>
    <mergeCell ref="A38:A39"/>
    <mergeCell ref="B38:B39"/>
    <mergeCell ref="A30:A31"/>
    <mergeCell ref="B30:B31"/>
    <mergeCell ref="A14:A15"/>
    <mergeCell ref="B14:B15"/>
    <mergeCell ref="A22:A23"/>
    <mergeCell ref="B22:B23"/>
    <mergeCell ref="A24:A25"/>
    <mergeCell ref="A34:A35"/>
    <mergeCell ref="B34:B35"/>
    <mergeCell ref="A36:A37"/>
    <mergeCell ref="B36:B37"/>
    <mergeCell ref="A32:A33"/>
    <mergeCell ref="B32:B33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</mergeCells>
  <printOptions horizontalCentered="1"/>
  <pageMargins left="0.78740157480314965" right="0.19685039370078741" top="0.94488188976377963" bottom="0.55118110236220474" header="0" footer="0"/>
  <pageSetup scale="80" orientation="landscape" horizontalDpi="4294967293" verticalDpi="72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view="pageBreakPreview" zoomScale="120" zoomScaleSheetLayoutView="120" workbookViewId="0">
      <selection activeCell="D12" sqref="D12"/>
    </sheetView>
  </sheetViews>
  <sheetFormatPr defaultRowHeight="13.5" x14ac:dyDescent="0.2"/>
  <cols>
    <col min="1" max="1" width="4" style="36" customWidth="1"/>
    <col min="2" max="2" width="43.85546875" style="36" customWidth="1"/>
    <col min="3" max="3" width="9.140625" style="100" customWidth="1"/>
    <col min="4" max="4" width="15.42578125" style="100" customWidth="1"/>
    <col min="5" max="8" width="17" style="100" customWidth="1"/>
    <col min="9" max="11" width="9.140625" style="100" customWidth="1"/>
    <col min="12" max="12" width="9.140625" style="101" customWidth="1"/>
    <col min="13" max="14" width="9.140625" style="100" customWidth="1"/>
    <col min="15" max="15" width="8" style="76" customWidth="1"/>
    <col min="16" max="16" width="11.5703125" style="30" bestFit="1" customWidth="1"/>
    <col min="17" max="17" width="10.85546875" style="30" bestFit="1" customWidth="1"/>
    <col min="18" max="18" width="10" style="30" bestFit="1" customWidth="1"/>
    <col min="19" max="16384" width="9.140625" style="30"/>
  </cols>
  <sheetData>
    <row r="1" spans="1:17" s="76" customFormat="1" ht="12.75" x14ac:dyDescent="0.2">
      <c r="A1" s="234" t="s">
        <v>158</v>
      </c>
      <c r="B1" s="234"/>
      <c r="C1" s="234"/>
      <c r="D1" s="234"/>
      <c r="E1" s="234"/>
      <c r="F1" s="234"/>
      <c r="G1" s="234"/>
      <c r="H1" s="234"/>
      <c r="I1" s="144"/>
      <c r="J1" s="144"/>
      <c r="K1" s="144"/>
      <c r="L1" s="144"/>
      <c r="M1" s="144"/>
      <c r="N1" s="144"/>
      <c r="P1" s="30"/>
      <c r="Q1" s="30"/>
    </row>
    <row r="2" spans="1:17" s="76" customFormat="1" ht="12.75" x14ac:dyDescent="0.2">
      <c r="A2" s="234" t="s">
        <v>159</v>
      </c>
      <c r="B2" s="234"/>
      <c r="C2" s="234"/>
      <c r="D2" s="234"/>
      <c r="E2" s="234"/>
      <c r="F2" s="234"/>
      <c r="G2" s="234"/>
      <c r="H2" s="234"/>
      <c r="I2" s="144"/>
      <c r="J2" s="144"/>
      <c r="K2" s="144"/>
      <c r="L2" s="144"/>
      <c r="M2" s="144"/>
      <c r="N2" s="144"/>
      <c r="P2" s="30"/>
      <c r="Q2" s="30"/>
    </row>
    <row r="3" spans="1:17" s="76" customFormat="1" ht="12.75" x14ac:dyDescent="0.2">
      <c r="A3" s="235" t="s">
        <v>305</v>
      </c>
      <c r="B3" s="235"/>
      <c r="C3" s="235"/>
      <c r="D3" s="235"/>
      <c r="E3" s="235"/>
      <c r="F3" s="235"/>
      <c r="G3" s="235"/>
      <c r="H3" s="235"/>
      <c r="I3" s="145"/>
      <c r="J3" s="145"/>
      <c r="K3" s="145"/>
      <c r="L3" s="145"/>
      <c r="M3" s="145"/>
      <c r="N3" s="145"/>
      <c r="P3" s="30"/>
      <c r="Q3" s="30"/>
    </row>
    <row r="4" spans="1:17" s="76" customFormat="1" ht="12.75" x14ac:dyDescent="0.2">
      <c r="A4" s="2"/>
      <c r="B4" s="1"/>
      <c r="C4" s="146"/>
      <c r="D4" s="146"/>
      <c r="E4" s="146"/>
      <c r="F4" s="146"/>
      <c r="G4" s="146"/>
      <c r="H4" s="146"/>
      <c r="I4" s="146"/>
      <c r="J4" s="147"/>
      <c r="K4" s="147"/>
      <c r="L4" s="148"/>
      <c r="M4" s="147"/>
      <c r="N4" s="147"/>
      <c r="P4" s="30"/>
      <c r="Q4" s="30"/>
    </row>
    <row r="5" spans="1:17" s="76" customFormat="1" x14ac:dyDescent="0.25">
      <c r="A5" s="59"/>
      <c r="B5" s="60"/>
      <c r="C5" s="5"/>
      <c r="D5" s="149"/>
      <c r="E5" s="149"/>
      <c r="F5" s="149"/>
      <c r="G5" s="149"/>
      <c r="H5" s="150"/>
      <c r="I5" s="149"/>
      <c r="J5" s="149"/>
      <c r="K5" s="149"/>
      <c r="L5" s="151"/>
      <c r="M5" s="152"/>
      <c r="N5" s="138"/>
      <c r="P5" s="30"/>
      <c r="Q5" s="30"/>
    </row>
    <row r="6" spans="1:17" s="76" customFormat="1" ht="12.75" x14ac:dyDescent="0.2">
      <c r="A6" s="3" t="s">
        <v>141</v>
      </c>
      <c r="B6" s="6" t="s">
        <v>142</v>
      </c>
      <c r="C6" s="232" t="s">
        <v>160</v>
      </c>
      <c r="D6" s="233"/>
      <c r="E6" s="153" t="s">
        <v>161</v>
      </c>
      <c r="F6" s="153" t="s">
        <v>161</v>
      </c>
      <c r="G6" s="153" t="s">
        <v>307</v>
      </c>
      <c r="H6" s="153" t="s">
        <v>161</v>
      </c>
      <c r="I6" s="154"/>
      <c r="J6" s="152"/>
      <c r="K6" s="155"/>
      <c r="L6" s="139"/>
      <c r="M6" s="152"/>
      <c r="N6" s="152"/>
      <c r="P6" s="30"/>
      <c r="Q6" s="30"/>
    </row>
    <row r="7" spans="1:17" s="76" customFormat="1" ht="12.75" x14ac:dyDescent="0.2">
      <c r="A7" s="4"/>
      <c r="B7" s="7" t="s">
        <v>153</v>
      </c>
      <c r="C7" s="228"/>
      <c r="D7" s="229"/>
      <c r="E7" s="156" t="s">
        <v>162</v>
      </c>
      <c r="F7" s="156" t="s">
        <v>163</v>
      </c>
      <c r="G7" s="156" t="s">
        <v>310</v>
      </c>
      <c r="H7" s="156" t="s">
        <v>312</v>
      </c>
      <c r="I7" s="157"/>
      <c r="J7" s="154"/>
      <c r="K7" s="154"/>
      <c r="L7" s="148"/>
      <c r="M7" s="154"/>
      <c r="N7" s="154"/>
      <c r="P7" s="30"/>
      <c r="Q7" s="30"/>
    </row>
    <row r="8" spans="1:17" s="76" customFormat="1" ht="12.75" x14ac:dyDescent="0.2">
      <c r="A8" s="61"/>
      <c r="B8" s="62" t="s">
        <v>164</v>
      </c>
      <c r="C8" s="196"/>
      <c r="D8" s="158"/>
      <c r="E8" s="158"/>
      <c r="F8" s="158"/>
      <c r="G8" s="158"/>
      <c r="H8" s="159"/>
      <c r="I8" s="160"/>
      <c r="J8" s="157"/>
      <c r="K8" s="157"/>
      <c r="L8" s="161"/>
      <c r="M8" s="157"/>
      <c r="N8" s="157"/>
      <c r="P8" s="30"/>
      <c r="Q8" s="30"/>
    </row>
    <row r="9" spans="1:17" s="76" customFormat="1" x14ac:dyDescent="0.2">
      <c r="A9" s="40">
        <v>1</v>
      </c>
      <c r="B9" s="63" t="s">
        <v>165</v>
      </c>
      <c r="C9" s="197" t="s">
        <v>120</v>
      </c>
      <c r="D9" s="162"/>
      <c r="E9" s="115">
        <v>200000</v>
      </c>
      <c r="F9" s="115">
        <v>200000</v>
      </c>
      <c r="G9" s="115">
        <v>150000</v>
      </c>
      <c r="H9" s="115">
        <v>150000</v>
      </c>
      <c r="I9" s="152"/>
      <c r="J9" s="152"/>
      <c r="K9" s="152"/>
      <c r="L9" s="139"/>
      <c r="M9" s="152"/>
      <c r="N9" s="163"/>
      <c r="P9" s="30"/>
      <c r="Q9" s="30"/>
    </row>
    <row r="10" spans="1:17" s="76" customFormat="1" x14ac:dyDescent="0.2">
      <c r="A10" s="65">
        <v>2</v>
      </c>
      <c r="B10" s="63" t="s">
        <v>166</v>
      </c>
      <c r="C10" s="197" t="s">
        <v>127</v>
      </c>
      <c r="D10" s="162"/>
      <c r="E10" s="115">
        <v>200000</v>
      </c>
      <c r="F10" s="115">
        <v>200000</v>
      </c>
      <c r="G10" s="115">
        <v>200000</v>
      </c>
      <c r="H10" s="115">
        <v>200000</v>
      </c>
      <c r="I10" s="152"/>
      <c r="J10" s="152"/>
      <c r="K10" s="152"/>
      <c r="L10" s="139"/>
      <c r="M10" s="152"/>
      <c r="N10" s="164"/>
      <c r="P10" s="30"/>
      <c r="Q10" s="30"/>
    </row>
    <row r="11" spans="1:17" s="76" customFormat="1" x14ac:dyDescent="0.2">
      <c r="A11" s="40">
        <v>3</v>
      </c>
      <c r="B11" s="66" t="s">
        <v>167</v>
      </c>
      <c r="C11" s="198" t="s">
        <v>125</v>
      </c>
      <c r="D11" s="165"/>
      <c r="E11" s="115">
        <v>150000</v>
      </c>
      <c r="F11" s="115">
        <v>150000</v>
      </c>
      <c r="G11" s="115">
        <v>100000</v>
      </c>
      <c r="H11" s="115">
        <v>200000</v>
      </c>
      <c r="I11" s="152"/>
      <c r="J11" s="152"/>
      <c r="K11" s="152"/>
      <c r="L11" s="139"/>
      <c r="M11" s="152"/>
      <c r="N11" s="164"/>
      <c r="P11" s="30"/>
      <c r="Q11" s="30"/>
    </row>
    <row r="12" spans="1:17" s="76" customFormat="1" x14ac:dyDescent="0.2">
      <c r="A12" s="65">
        <v>4</v>
      </c>
      <c r="B12" s="63" t="s">
        <v>168</v>
      </c>
      <c r="C12" s="197" t="s">
        <v>129</v>
      </c>
      <c r="D12" s="162"/>
      <c r="E12" s="115">
        <v>200000</v>
      </c>
      <c r="F12" s="115">
        <v>200000</v>
      </c>
      <c r="G12" s="115">
        <v>200000</v>
      </c>
      <c r="H12" s="115">
        <v>200000</v>
      </c>
      <c r="I12" s="152"/>
      <c r="J12" s="152"/>
      <c r="K12" s="152"/>
      <c r="L12" s="139"/>
      <c r="M12" s="152"/>
      <c r="N12" s="157"/>
      <c r="P12" s="30"/>
      <c r="Q12" s="30"/>
    </row>
    <row r="13" spans="1:17" s="76" customFormat="1" x14ac:dyDescent="0.2">
      <c r="A13" s="40">
        <v>5</v>
      </c>
      <c r="B13" s="63" t="s">
        <v>169</v>
      </c>
      <c r="C13" s="197" t="s">
        <v>170</v>
      </c>
      <c r="D13" s="162"/>
      <c r="E13" s="115">
        <v>100000</v>
      </c>
      <c r="F13" s="115">
        <v>100000</v>
      </c>
      <c r="G13" s="115">
        <v>100000</v>
      </c>
      <c r="H13" s="115">
        <v>100000</v>
      </c>
      <c r="I13" s="152"/>
      <c r="J13" s="152"/>
      <c r="K13" s="152"/>
      <c r="L13" s="139"/>
      <c r="M13" s="138"/>
      <c r="N13" s="164"/>
      <c r="P13" s="30"/>
      <c r="Q13" s="30"/>
    </row>
    <row r="14" spans="1:17" s="76" customFormat="1" x14ac:dyDescent="0.2">
      <c r="A14" s="65">
        <v>6</v>
      </c>
      <c r="B14" s="63" t="s">
        <v>171</v>
      </c>
      <c r="C14" s="197" t="s">
        <v>170</v>
      </c>
      <c r="D14" s="162"/>
      <c r="E14" s="115">
        <v>115000</v>
      </c>
      <c r="F14" s="115">
        <v>115000</v>
      </c>
      <c r="G14" s="115">
        <v>50000</v>
      </c>
      <c r="H14" s="115">
        <v>100000</v>
      </c>
      <c r="I14" s="152"/>
      <c r="J14" s="152"/>
      <c r="K14" s="152"/>
      <c r="L14" s="139"/>
      <c r="M14" s="138"/>
      <c r="N14" s="166"/>
      <c r="P14" s="30"/>
      <c r="Q14" s="30"/>
    </row>
    <row r="15" spans="1:17" s="76" customFormat="1" x14ac:dyDescent="0.2">
      <c r="A15" s="40">
        <v>7</v>
      </c>
      <c r="B15" s="64" t="s">
        <v>172</v>
      </c>
      <c r="C15" s="199" t="s">
        <v>136</v>
      </c>
      <c r="D15" s="167"/>
      <c r="E15" s="115">
        <v>315000</v>
      </c>
      <c r="F15" s="115">
        <v>325000</v>
      </c>
      <c r="G15" s="115">
        <v>200000</v>
      </c>
      <c r="H15" s="115">
        <v>400000</v>
      </c>
      <c r="I15" s="152"/>
      <c r="J15" s="152"/>
      <c r="K15" s="152"/>
      <c r="L15" s="139"/>
      <c r="M15" s="138"/>
      <c r="N15" s="166"/>
      <c r="P15" s="30"/>
      <c r="Q15" s="30"/>
    </row>
    <row r="16" spans="1:17" s="76" customFormat="1" x14ac:dyDescent="0.2">
      <c r="A16" s="67"/>
      <c r="B16" s="68"/>
      <c r="C16" s="155"/>
      <c r="D16" s="155"/>
      <c r="E16" s="152"/>
      <c r="F16" s="149"/>
      <c r="G16" s="152"/>
      <c r="H16" s="152"/>
      <c r="I16" s="152"/>
      <c r="J16" s="152"/>
      <c r="K16" s="152"/>
      <c r="L16" s="139"/>
      <c r="M16" s="138"/>
      <c r="N16" s="166"/>
      <c r="P16" s="30"/>
      <c r="Q16" s="30"/>
    </row>
    <row r="17" spans="1:17" s="76" customFormat="1" ht="12.75" x14ac:dyDescent="0.2">
      <c r="A17" s="69" t="s">
        <v>173</v>
      </c>
      <c r="B17" s="70"/>
      <c r="C17" s="200"/>
      <c r="D17" s="168"/>
      <c r="E17" s="168"/>
      <c r="F17" s="168"/>
      <c r="G17" s="168"/>
      <c r="H17" s="168"/>
      <c r="I17" s="169"/>
      <c r="J17" s="152"/>
      <c r="K17" s="155"/>
      <c r="L17" s="139"/>
      <c r="M17" s="152"/>
      <c r="N17" s="152"/>
      <c r="P17" s="30"/>
      <c r="Q17" s="30"/>
    </row>
    <row r="18" spans="1:17" s="76" customFormat="1" x14ac:dyDescent="0.2">
      <c r="A18" s="40">
        <v>1</v>
      </c>
      <c r="B18" s="63" t="s">
        <v>174</v>
      </c>
      <c r="C18" s="197" t="s">
        <v>97</v>
      </c>
      <c r="D18" s="170"/>
      <c r="E18" s="171">
        <v>315000</v>
      </c>
      <c r="F18" s="171">
        <v>210000</v>
      </c>
      <c r="G18" s="115">
        <v>0</v>
      </c>
      <c r="H18" s="115">
        <v>0</v>
      </c>
      <c r="I18" s="169"/>
      <c r="J18" s="152"/>
      <c r="K18" s="152"/>
      <c r="L18" s="139"/>
      <c r="M18" s="152"/>
      <c r="N18" s="152"/>
      <c r="P18" s="30"/>
      <c r="Q18" s="30"/>
    </row>
    <row r="19" spans="1:17" s="76" customFormat="1" x14ac:dyDescent="0.2">
      <c r="A19" s="40">
        <v>2</v>
      </c>
      <c r="B19" s="63" t="s">
        <v>175</v>
      </c>
      <c r="C19" s="197" t="s">
        <v>99</v>
      </c>
      <c r="D19" s="170"/>
      <c r="E19" s="171">
        <v>315000</v>
      </c>
      <c r="F19" s="115">
        <v>323500</v>
      </c>
      <c r="G19" s="115">
        <v>220000</v>
      </c>
      <c r="H19" s="115">
        <v>440000</v>
      </c>
      <c r="I19" s="169"/>
      <c r="J19" s="169"/>
      <c r="K19" s="169"/>
      <c r="L19" s="172"/>
      <c r="M19" s="169"/>
      <c r="N19" s="169"/>
      <c r="P19" s="30"/>
      <c r="Q19" s="30"/>
    </row>
    <row r="20" spans="1:17" s="76" customFormat="1" x14ac:dyDescent="0.2">
      <c r="A20" s="40">
        <v>3</v>
      </c>
      <c r="B20" s="63" t="s">
        <v>176</v>
      </c>
      <c r="C20" s="197" t="s">
        <v>84</v>
      </c>
      <c r="D20" s="170"/>
      <c r="E20" s="171">
        <v>315000</v>
      </c>
      <c r="F20" s="171">
        <v>315000</v>
      </c>
      <c r="G20" s="115">
        <v>220000</v>
      </c>
      <c r="H20" s="115">
        <v>440000</v>
      </c>
      <c r="I20" s="169"/>
      <c r="J20" s="169"/>
      <c r="K20" s="169"/>
      <c r="L20" s="172"/>
      <c r="M20" s="169"/>
      <c r="N20" s="169"/>
      <c r="P20" s="30"/>
      <c r="Q20" s="30"/>
    </row>
    <row r="21" spans="1:17" s="76" customFormat="1" x14ac:dyDescent="0.2">
      <c r="A21" s="40">
        <v>4</v>
      </c>
      <c r="B21" s="63" t="s">
        <v>177</v>
      </c>
      <c r="C21" s="197" t="s">
        <v>178</v>
      </c>
      <c r="D21" s="170"/>
      <c r="E21" s="171">
        <v>315000</v>
      </c>
      <c r="F21" s="171">
        <v>315000</v>
      </c>
      <c r="G21" s="115">
        <v>220000</v>
      </c>
      <c r="H21" s="115">
        <v>440000</v>
      </c>
      <c r="I21" s="169"/>
      <c r="J21" s="169"/>
      <c r="K21" s="169"/>
      <c r="L21" s="172"/>
      <c r="M21" s="169"/>
      <c r="N21" s="164"/>
      <c r="P21" s="30"/>
      <c r="Q21" s="30"/>
    </row>
    <row r="22" spans="1:17" s="76" customFormat="1" x14ac:dyDescent="0.2">
      <c r="A22" s="40">
        <v>5</v>
      </c>
      <c r="B22" s="63" t="s">
        <v>179</v>
      </c>
      <c r="C22" s="197" t="s">
        <v>91</v>
      </c>
      <c r="D22" s="170"/>
      <c r="E22" s="171">
        <v>315000</v>
      </c>
      <c r="F22" s="171">
        <v>315000</v>
      </c>
      <c r="G22" s="115">
        <v>220000</v>
      </c>
      <c r="H22" s="115">
        <v>440000</v>
      </c>
      <c r="I22" s="169"/>
      <c r="J22" s="169"/>
      <c r="K22" s="169"/>
      <c r="L22" s="172"/>
      <c r="M22" s="169"/>
      <c r="N22" s="164"/>
      <c r="P22" s="30"/>
      <c r="Q22" s="30"/>
    </row>
    <row r="23" spans="1:17" s="76" customFormat="1" x14ac:dyDescent="0.2">
      <c r="A23" s="40">
        <v>6</v>
      </c>
      <c r="B23" s="66" t="s">
        <v>180</v>
      </c>
      <c r="C23" s="198" t="s">
        <v>101</v>
      </c>
      <c r="D23" s="173"/>
      <c r="E23" s="171">
        <v>315000</v>
      </c>
      <c r="F23" s="171">
        <v>315000</v>
      </c>
      <c r="G23" s="115">
        <v>220000</v>
      </c>
      <c r="H23" s="115">
        <v>440000</v>
      </c>
      <c r="I23" s="169"/>
      <c r="J23" s="169"/>
      <c r="K23" s="169"/>
      <c r="L23" s="172"/>
      <c r="M23" s="169"/>
      <c r="N23" s="154"/>
      <c r="P23" s="30"/>
      <c r="Q23" s="30"/>
    </row>
    <row r="24" spans="1:17" s="76" customFormat="1" x14ac:dyDescent="0.2">
      <c r="A24" s="40">
        <v>7</v>
      </c>
      <c r="B24" s="63" t="s">
        <v>181</v>
      </c>
      <c r="C24" s="197" t="s">
        <v>93</v>
      </c>
      <c r="D24" s="170"/>
      <c r="E24" s="171">
        <v>315000</v>
      </c>
      <c r="F24" s="171">
        <v>315000</v>
      </c>
      <c r="G24" s="115">
        <v>0</v>
      </c>
      <c r="H24" s="115">
        <v>0</v>
      </c>
      <c r="I24" s="169"/>
      <c r="J24" s="169"/>
      <c r="K24" s="169"/>
      <c r="L24" s="172"/>
      <c r="M24" s="169"/>
      <c r="N24" s="166"/>
      <c r="P24" s="30"/>
      <c r="Q24" s="30"/>
    </row>
    <row r="25" spans="1:17" s="76" customFormat="1" x14ac:dyDescent="0.2">
      <c r="A25" s="40">
        <v>8</v>
      </c>
      <c r="B25" s="63" t="s">
        <v>182</v>
      </c>
      <c r="C25" s="197" t="s">
        <v>88</v>
      </c>
      <c r="D25" s="170"/>
      <c r="E25" s="171">
        <v>315000</v>
      </c>
      <c r="F25" s="171">
        <v>315000</v>
      </c>
      <c r="G25" s="115">
        <v>220000</v>
      </c>
      <c r="H25" s="115">
        <v>440000</v>
      </c>
      <c r="I25" s="169"/>
      <c r="J25" s="169"/>
      <c r="K25" s="169"/>
      <c r="L25" s="172"/>
      <c r="M25" s="169"/>
      <c r="N25" s="166"/>
      <c r="P25" s="30"/>
      <c r="Q25" s="30"/>
    </row>
    <row r="26" spans="1:17" s="76" customFormat="1" x14ac:dyDescent="0.2">
      <c r="A26" s="40">
        <v>9</v>
      </c>
      <c r="B26" s="63" t="s">
        <v>183</v>
      </c>
      <c r="C26" s="197" t="s">
        <v>89</v>
      </c>
      <c r="D26" s="170"/>
      <c r="E26" s="171">
        <v>315000</v>
      </c>
      <c r="F26" s="171">
        <v>315000</v>
      </c>
      <c r="G26" s="115">
        <v>220000</v>
      </c>
      <c r="H26" s="115">
        <v>440000</v>
      </c>
      <c r="I26" s="169"/>
      <c r="J26" s="169"/>
      <c r="K26" s="169"/>
      <c r="L26" s="172"/>
      <c r="M26" s="169"/>
      <c r="N26" s="166"/>
      <c r="P26" s="30"/>
      <c r="Q26" s="30"/>
    </row>
    <row r="27" spans="1:17" s="76" customFormat="1" x14ac:dyDescent="0.2">
      <c r="A27" s="40">
        <v>10</v>
      </c>
      <c r="B27" s="63" t="s">
        <v>184</v>
      </c>
      <c r="C27" s="197" t="s">
        <v>90</v>
      </c>
      <c r="D27" s="170"/>
      <c r="E27" s="171">
        <v>315000</v>
      </c>
      <c r="F27" s="115">
        <v>0</v>
      </c>
      <c r="G27" s="115">
        <v>0</v>
      </c>
      <c r="H27" s="115">
        <v>0</v>
      </c>
      <c r="I27" s="169"/>
      <c r="J27" s="169"/>
      <c r="K27" s="169"/>
      <c r="L27" s="172"/>
      <c r="M27" s="169"/>
      <c r="N27" s="166"/>
      <c r="P27" s="30"/>
      <c r="Q27" s="30"/>
    </row>
    <row r="28" spans="1:17" s="76" customFormat="1" x14ac:dyDescent="0.2">
      <c r="A28" s="40">
        <v>11</v>
      </c>
      <c r="B28" s="63" t="s">
        <v>185</v>
      </c>
      <c r="C28" s="230" t="s">
        <v>95</v>
      </c>
      <c r="D28" s="231"/>
      <c r="E28" s="171">
        <v>315000</v>
      </c>
      <c r="F28" s="115">
        <v>322500</v>
      </c>
      <c r="G28" s="115">
        <v>220000</v>
      </c>
      <c r="H28" s="115">
        <v>440000</v>
      </c>
      <c r="I28" s="169"/>
      <c r="J28" s="169"/>
      <c r="K28" s="169"/>
      <c r="L28" s="172"/>
      <c r="M28" s="169"/>
      <c r="N28" s="166"/>
      <c r="P28" s="30"/>
      <c r="Q28" s="30"/>
    </row>
    <row r="29" spans="1:17" s="76" customFormat="1" ht="12.75" x14ac:dyDescent="0.2">
      <c r="A29" s="67"/>
      <c r="B29" s="68"/>
      <c r="C29" s="160"/>
      <c r="D29" s="169"/>
      <c r="E29" s="169"/>
      <c r="F29" s="169"/>
      <c r="G29" s="169"/>
      <c r="H29" s="174"/>
      <c r="I29" s="169"/>
      <c r="J29" s="169"/>
      <c r="K29" s="169"/>
      <c r="L29" s="172"/>
      <c r="M29" s="169"/>
      <c r="N29" s="166"/>
      <c r="P29" s="30"/>
      <c r="Q29" s="30"/>
    </row>
    <row r="30" spans="1:17" s="76" customFormat="1" ht="12.75" x14ac:dyDescent="0.2">
      <c r="A30" s="67"/>
      <c r="B30" s="68"/>
      <c r="C30" s="201"/>
      <c r="D30" s="175"/>
      <c r="E30" s="169"/>
      <c r="F30" s="169"/>
      <c r="G30" s="169"/>
      <c r="H30" s="169"/>
      <c r="I30" s="169"/>
      <c r="J30" s="169"/>
      <c r="K30" s="169"/>
      <c r="L30" s="172"/>
      <c r="M30" s="169"/>
      <c r="N30" s="166"/>
      <c r="P30" s="30"/>
      <c r="Q30" s="30"/>
    </row>
    <row r="31" spans="1:17" s="76" customFormat="1" ht="12.75" x14ac:dyDescent="0.2">
      <c r="A31" s="71" t="s">
        <v>318</v>
      </c>
      <c r="B31" s="72"/>
      <c r="C31" s="202"/>
      <c r="D31" s="176"/>
      <c r="E31" s="177"/>
      <c r="F31" s="178"/>
      <c r="G31" s="178"/>
      <c r="H31" s="178"/>
      <c r="I31" s="179"/>
      <c r="J31" s="179"/>
      <c r="K31" s="179"/>
      <c r="L31" s="172"/>
      <c r="M31" s="179"/>
      <c r="N31" s="180"/>
      <c r="P31" s="30"/>
      <c r="Q31" s="30"/>
    </row>
    <row r="32" spans="1:17" s="76" customFormat="1" x14ac:dyDescent="0.2">
      <c r="A32" s="40">
        <v>1</v>
      </c>
      <c r="B32" s="47" t="s">
        <v>186</v>
      </c>
      <c r="C32" s="190" t="s">
        <v>56</v>
      </c>
      <c r="D32" s="181"/>
      <c r="E32" s="115">
        <v>200000</v>
      </c>
      <c r="F32" s="127">
        <v>0</v>
      </c>
      <c r="G32" s="127">
        <v>0</v>
      </c>
      <c r="H32" s="127">
        <v>100000</v>
      </c>
      <c r="I32" s="179"/>
      <c r="J32" s="179"/>
      <c r="K32" s="179"/>
      <c r="L32" s="172"/>
      <c r="M32" s="179"/>
      <c r="N32" s="180"/>
      <c r="P32" s="30"/>
      <c r="Q32" s="30"/>
    </row>
    <row r="33" spans="1:17" s="76" customFormat="1" x14ac:dyDescent="0.2">
      <c r="A33" s="40">
        <v>2</v>
      </c>
      <c r="B33" s="47" t="s">
        <v>187</v>
      </c>
      <c r="C33" s="190" t="s">
        <v>56</v>
      </c>
      <c r="D33" s="182"/>
      <c r="E33" s="115">
        <v>200000</v>
      </c>
      <c r="F33" s="127">
        <v>0</v>
      </c>
      <c r="G33" s="127">
        <v>0</v>
      </c>
      <c r="H33" s="127">
        <v>200000</v>
      </c>
      <c r="I33" s="179"/>
      <c r="J33" s="179"/>
      <c r="K33" s="179"/>
      <c r="L33" s="172"/>
      <c r="M33" s="179"/>
      <c r="N33" s="180"/>
      <c r="P33" s="30"/>
      <c r="Q33" s="30"/>
    </row>
    <row r="34" spans="1:17" s="76" customFormat="1" x14ac:dyDescent="0.2">
      <c r="A34" s="40">
        <v>3</v>
      </c>
      <c r="B34" s="47" t="s">
        <v>188</v>
      </c>
      <c r="C34" s="190" t="s">
        <v>57</v>
      </c>
      <c r="D34" s="182"/>
      <c r="E34" s="115">
        <v>200000</v>
      </c>
      <c r="F34" s="127">
        <v>0</v>
      </c>
      <c r="G34" s="127">
        <v>0</v>
      </c>
      <c r="H34" s="127">
        <v>200000</v>
      </c>
      <c r="I34" s="179"/>
      <c r="J34" s="179"/>
      <c r="K34" s="179"/>
      <c r="L34" s="172"/>
      <c r="M34" s="179"/>
      <c r="N34" s="180"/>
      <c r="P34" s="30"/>
      <c r="Q34" s="30"/>
    </row>
    <row r="35" spans="1:17" s="76" customFormat="1" x14ac:dyDescent="0.2">
      <c r="A35" s="40">
        <v>4</v>
      </c>
      <c r="B35" s="47" t="s">
        <v>189</v>
      </c>
      <c r="C35" s="190" t="s">
        <v>58</v>
      </c>
      <c r="D35" s="182"/>
      <c r="E35" s="115">
        <v>200000</v>
      </c>
      <c r="F35" s="127">
        <v>0</v>
      </c>
      <c r="G35" s="127">
        <v>0</v>
      </c>
      <c r="H35" s="127">
        <v>200000</v>
      </c>
      <c r="I35" s="179"/>
      <c r="J35" s="179"/>
      <c r="K35" s="179"/>
      <c r="L35" s="172"/>
      <c r="M35" s="179"/>
      <c r="N35" s="179"/>
      <c r="P35" s="30"/>
      <c r="Q35" s="30"/>
    </row>
    <row r="36" spans="1:17" s="76" customFormat="1" x14ac:dyDescent="0.2">
      <c r="A36" s="40">
        <v>5</v>
      </c>
      <c r="B36" s="47" t="s">
        <v>190</v>
      </c>
      <c r="C36" s="190" t="s">
        <v>58</v>
      </c>
      <c r="D36" s="182"/>
      <c r="E36" s="115">
        <v>200000</v>
      </c>
      <c r="F36" s="127">
        <v>0</v>
      </c>
      <c r="G36" s="127">
        <v>0</v>
      </c>
      <c r="H36" s="127">
        <v>150000</v>
      </c>
      <c r="I36" s="179"/>
      <c r="J36" s="179"/>
      <c r="K36" s="179"/>
      <c r="L36" s="172"/>
      <c r="M36" s="179"/>
      <c r="N36" s="179"/>
      <c r="P36" s="30"/>
      <c r="Q36" s="30"/>
    </row>
    <row r="37" spans="1:17" s="76" customFormat="1" x14ac:dyDescent="0.2">
      <c r="A37" s="40">
        <v>6</v>
      </c>
      <c r="B37" s="47" t="s">
        <v>191</v>
      </c>
      <c r="C37" s="190" t="s">
        <v>60</v>
      </c>
      <c r="D37" s="182"/>
      <c r="E37" s="115">
        <v>200000</v>
      </c>
      <c r="F37" s="127">
        <v>0</v>
      </c>
      <c r="G37" s="127">
        <v>0</v>
      </c>
      <c r="H37" s="127">
        <v>200000</v>
      </c>
      <c r="I37" s="179"/>
      <c r="J37" s="179"/>
      <c r="K37" s="179"/>
      <c r="L37" s="172"/>
      <c r="M37" s="179"/>
      <c r="N37" s="179"/>
      <c r="P37" s="30"/>
      <c r="Q37" s="30"/>
    </row>
    <row r="38" spans="1:17" s="76" customFormat="1" x14ac:dyDescent="0.2">
      <c r="A38" s="40">
        <v>7</v>
      </c>
      <c r="B38" s="47" t="s">
        <v>192</v>
      </c>
      <c r="C38" s="190" t="s">
        <v>60</v>
      </c>
      <c r="D38" s="182"/>
      <c r="E38" s="115">
        <v>200000</v>
      </c>
      <c r="F38" s="127">
        <v>0</v>
      </c>
      <c r="G38" s="127">
        <v>0</v>
      </c>
      <c r="H38" s="127">
        <v>0</v>
      </c>
      <c r="I38" s="179"/>
      <c r="J38" s="179"/>
      <c r="K38" s="179"/>
      <c r="L38" s="172"/>
      <c r="M38" s="179"/>
      <c r="N38" s="179"/>
      <c r="P38" s="30"/>
      <c r="Q38" s="30"/>
    </row>
    <row r="39" spans="1:17" s="76" customFormat="1" x14ac:dyDescent="0.2">
      <c r="A39" s="40">
        <v>8</v>
      </c>
      <c r="B39" s="47" t="s">
        <v>193</v>
      </c>
      <c r="C39" s="190" t="s">
        <v>60</v>
      </c>
      <c r="D39" s="182"/>
      <c r="E39" s="115">
        <v>200000</v>
      </c>
      <c r="F39" s="127">
        <v>0</v>
      </c>
      <c r="G39" s="127">
        <v>0</v>
      </c>
      <c r="H39" s="127">
        <v>200000</v>
      </c>
      <c r="I39" s="179"/>
      <c r="J39" s="179"/>
      <c r="K39" s="179"/>
      <c r="L39" s="172"/>
      <c r="M39" s="179"/>
      <c r="N39" s="179"/>
      <c r="P39" s="30"/>
      <c r="Q39" s="30"/>
    </row>
    <row r="40" spans="1:17" s="76" customFormat="1" x14ac:dyDescent="0.2">
      <c r="A40" s="40">
        <v>9</v>
      </c>
      <c r="B40" s="47" t="s">
        <v>194</v>
      </c>
      <c r="C40" s="226" t="s">
        <v>313</v>
      </c>
      <c r="D40" s="227"/>
      <c r="E40" s="115">
        <v>200000</v>
      </c>
      <c r="F40" s="127">
        <v>0</v>
      </c>
      <c r="G40" s="127">
        <v>0</v>
      </c>
      <c r="H40" s="127">
        <v>200000</v>
      </c>
      <c r="I40" s="179"/>
      <c r="J40" s="179"/>
      <c r="K40" s="179"/>
      <c r="L40" s="172"/>
      <c r="M40" s="179"/>
      <c r="N40" s="179"/>
      <c r="P40" s="30"/>
      <c r="Q40" s="30"/>
    </row>
    <row r="41" spans="1:17" s="76" customFormat="1" x14ac:dyDescent="0.2">
      <c r="A41" s="40">
        <v>10</v>
      </c>
      <c r="B41" s="47" t="s">
        <v>195</v>
      </c>
      <c r="C41" s="190" t="s">
        <v>56</v>
      </c>
      <c r="D41" s="182"/>
      <c r="E41" s="115">
        <v>200000</v>
      </c>
      <c r="F41" s="127">
        <v>0</v>
      </c>
      <c r="G41" s="127">
        <v>0</v>
      </c>
      <c r="H41" s="127">
        <v>200000</v>
      </c>
      <c r="I41" s="179"/>
      <c r="J41" s="179"/>
      <c r="K41" s="179"/>
      <c r="L41" s="172"/>
      <c r="M41" s="179"/>
      <c r="N41" s="179"/>
      <c r="P41" s="30"/>
      <c r="Q41" s="30"/>
    </row>
    <row r="42" spans="1:17" s="76" customFormat="1" x14ac:dyDescent="0.2">
      <c r="A42" s="40">
        <v>11</v>
      </c>
      <c r="B42" s="47" t="s">
        <v>197</v>
      </c>
      <c r="C42" s="190" t="s">
        <v>196</v>
      </c>
      <c r="D42" s="182"/>
      <c r="E42" s="115">
        <v>200000</v>
      </c>
      <c r="F42" s="127">
        <v>0</v>
      </c>
      <c r="G42" s="127">
        <v>0</v>
      </c>
      <c r="H42" s="127">
        <v>200000</v>
      </c>
      <c r="I42" s="179"/>
      <c r="J42" s="179"/>
      <c r="K42" s="179"/>
      <c r="L42" s="172"/>
      <c r="M42" s="179"/>
      <c r="N42" s="179"/>
      <c r="P42" s="30"/>
      <c r="Q42" s="30"/>
    </row>
    <row r="43" spans="1:17" s="76" customFormat="1" x14ac:dyDescent="0.2">
      <c r="A43" s="40">
        <v>12</v>
      </c>
      <c r="B43" s="47" t="s">
        <v>198</v>
      </c>
      <c r="C43" s="226" t="s">
        <v>61</v>
      </c>
      <c r="D43" s="227"/>
      <c r="E43" s="115">
        <v>200000</v>
      </c>
      <c r="F43" s="127">
        <v>0</v>
      </c>
      <c r="G43" s="127">
        <v>0</v>
      </c>
      <c r="H43" s="127">
        <v>200000</v>
      </c>
      <c r="I43" s="179"/>
      <c r="J43" s="179"/>
      <c r="K43" s="179"/>
      <c r="L43" s="172"/>
      <c r="M43" s="179"/>
      <c r="N43" s="179"/>
      <c r="P43" s="30"/>
      <c r="Q43" s="30"/>
    </row>
    <row r="44" spans="1:17" s="76" customFormat="1" x14ac:dyDescent="0.2">
      <c r="A44" s="40">
        <v>13</v>
      </c>
      <c r="B44" s="34" t="s">
        <v>199</v>
      </c>
      <c r="C44" s="226" t="s">
        <v>314</v>
      </c>
      <c r="D44" s="227"/>
      <c r="E44" s="115">
        <v>200000</v>
      </c>
      <c r="F44" s="127">
        <v>0</v>
      </c>
      <c r="G44" s="127">
        <v>0</v>
      </c>
      <c r="H44" s="127">
        <v>200000</v>
      </c>
      <c r="I44" s="179"/>
      <c r="J44" s="179"/>
      <c r="K44" s="179"/>
      <c r="L44" s="172"/>
      <c r="M44" s="179"/>
      <c r="N44" s="179"/>
      <c r="P44" s="30"/>
      <c r="Q44" s="30"/>
    </row>
    <row r="45" spans="1:17" s="76" customFormat="1" x14ac:dyDescent="0.2">
      <c r="A45" s="40">
        <v>14</v>
      </c>
      <c r="B45" s="34" t="s">
        <v>200</v>
      </c>
      <c r="C45" s="226" t="s">
        <v>315</v>
      </c>
      <c r="D45" s="227"/>
      <c r="E45" s="115">
        <v>200000</v>
      </c>
      <c r="F45" s="127">
        <v>0</v>
      </c>
      <c r="G45" s="127">
        <v>0</v>
      </c>
      <c r="H45" s="127">
        <v>200000</v>
      </c>
      <c r="I45" s="179"/>
      <c r="J45" s="179"/>
      <c r="K45" s="179"/>
      <c r="L45" s="172"/>
      <c r="M45" s="179"/>
      <c r="N45" s="179"/>
      <c r="P45" s="30"/>
      <c r="Q45" s="30"/>
    </row>
    <row r="46" spans="1:17" s="76" customFormat="1" ht="12.75" x14ac:dyDescent="0.2">
      <c r="A46" s="67"/>
      <c r="B46" s="58"/>
      <c r="C46" s="203"/>
      <c r="D46" s="183"/>
      <c r="E46" s="179"/>
      <c r="F46" s="179"/>
      <c r="G46" s="179"/>
      <c r="H46" s="179"/>
      <c r="I46" s="179"/>
      <c r="J46" s="179"/>
      <c r="K46" s="179"/>
      <c r="L46" s="172"/>
      <c r="M46" s="179"/>
      <c r="N46" s="179"/>
      <c r="P46" s="30"/>
      <c r="Q46" s="30"/>
    </row>
    <row r="114" spans="16:17" x14ac:dyDescent="0.2">
      <c r="Q114" s="36"/>
    </row>
    <row r="120" spans="16:17" x14ac:dyDescent="0.2">
      <c r="P120" s="36"/>
    </row>
  </sheetData>
  <sheetProtection password="FEA3" sheet="1" objects="1" scenarios="1"/>
  <mergeCells count="10">
    <mergeCell ref="C40:D40"/>
    <mergeCell ref="C43:D43"/>
    <mergeCell ref="C44:D44"/>
    <mergeCell ref="C45:D45"/>
    <mergeCell ref="A1:H1"/>
    <mergeCell ref="A2:H2"/>
    <mergeCell ref="A3:H3"/>
    <mergeCell ref="C6:D6"/>
    <mergeCell ref="C7:D7"/>
    <mergeCell ref="C28:D28"/>
  </mergeCells>
  <printOptions horizontalCentered="1"/>
  <pageMargins left="0.78740157480314965" right="0.19685039370078741" top="0.94488188976377963" bottom="0.55118110236220474" header="0" footer="0"/>
  <pageSetup scale="80" orientation="landscape" horizontalDpi="4294967293" verticalDpi="7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50"/>
  <sheetViews>
    <sheetView view="pageBreakPreview" zoomScale="120" zoomScaleSheetLayoutView="120" workbookViewId="0">
      <selection activeCell="B103" sqref="B103"/>
    </sheetView>
  </sheetViews>
  <sheetFormatPr defaultRowHeight="13.5" x14ac:dyDescent="0.2"/>
  <cols>
    <col min="1" max="1" width="4" style="36" customWidth="1"/>
    <col min="2" max="2" width="43.85546875" style="36" customWidth="1"/>
    <col min="3" max="11" width="9.140625" style="100" customWidth="1"/>
    <col min="12" max="12" width="9.140625" style="101" customWidth="1"/>
    <col min="13" max="14" width="9.140625" style="100" customWidth="1"/>
    <col min="15" max="15" width="8" style="76" customWidth="1"/>
    <col min="16" max="16" width="11.5703125" style="30" bestFit="1" customWidth="1"/>
    <col min="17" max="17" width="10.85546875" style="30" bestFit="1" customWidth="1"/>
    <col min="18" max="18" width="10" style="30" bestFit="1" customWidth="1"/>
    <col min="19" max="16384" width="9.140625" style="30"/>
  </cols>
  <sheetData>
    <row r="1" spans="1:17" ht="15.75" customHeight="1" x14ac:dyDescent="0.2">
      <c r="A1" s="234" t="s">
        <v>140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7" ht="12.75" x14ac:dyDescent="0.2">
      <c r="A2" s="235" t="s">
        <v>304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7" ht="12.75" x14ac:dyDescent="0.2">
      <c r="A3" s="2"/>
      <c r="B3" s="2"/>
      <c r="C3" s="102"/>
      <c r="D3" s="102"/>
      <c r="E3" s="102"/>
      <c r="F3" s="102"/>
      <c r="G3" s="102"/>
      <c r="H3" s="102"/>
      <c r="I3" s="102"/>
      <c r="J3" s="103"/>
      <c r="K3" s="103"/>
      <c r="L3" s="104"/>
      <c r="M3" s="103"/>
      <c r="N3" s="103"/>
    </row>
    <row r="4" spans="1:17" ht="12.75" x14ac:dyDescent="0.2">
      <c r="A4" s="8" t="s">
        <v>141</v>
      </c>
      <c r="B4" s="9" t="s">
        <v>142</v>
      </c>
      <c r="C4" s="10" t="s">
        <v>143</v>
      </c>
      <c r="D4" s="10" t="s">
        <v>144</v>
      </c>
      <c r="E4" s="10" t="s">
        <v>145</v>
      </c>
      <c r="F4" s="10" t="s">
        <v>146</v>
      </c>
      <c r="G4" s="10" t="s">
        <v>8</v>
      </c>
      <c r="H4" s="10" t="s">
        <v>9</v>
      </c>
      <c r="I4" s="10" t="s">
        <v>147</v>
      </c>
      <c r="J4" s="10" t="s">
        <v>148</v>
      </c>
      <c r="K4" s="25" t="s">
        <v>149</v>
      </c>
      <c r="L4" s="10" t="s">
        <v>150</v>
      </c>
      <c r="M4" s="10" t="s">
        <v>151</v>
      </c>
      <c r="N4" s="10" t="s">
        <v>152</v>
      </c>
    </row>
    <row r="5" spans="1:17" ht="12.75" x14ac:dyDescent="0.2">
      <c r="A5" s="11"/>
      <c r="B5" s="12" t="s">
        <v>153</v>
      </c>
      <c r="C5" s="107">
        <v>2020</v>
      </c>
      <c r="D5" s="107">
        <v>2020</v>
      </c>
      <c r="E5" s="107">
        <v>2020</v>
      </c>
      <c r="F5" s="107">
        <v>2020</v>
      </c>
      <c r="G5" s="107">
        <v>2020</v>
      </c>
      <c r="H5" s="107">
        <v>2020</v>
      </c>
      <c r="I5" s="107">
        <v>2020</v>
      </c>
      <c r="J5" s="107">
        <v>2020</v>
      </c>
      <c r="K5" s="107">
        <v>2020</v>
      </c>
      <c r="L5" s="107">
        <v>2020</v>
      </c>
      <c r="M5" s="107">
        <v>2020</v>
      </c>
      <c r="N5" s="107">
        <v>2020</v>
      </c>
    </row>
    <row r="6" spans="1:17" ht="12.75" x14ac:dyDescent="0.2">
      <c r="A6" s="14" t="s">
        <v>201</v>
      </c>
      <c r="B6" s="15" t="s">
        <v>154</v>
      </c>
      <c r="C6" s="108"/>
      <c r="D6" s="108"/>
      <c r="E6" s="108"/>
      <c r="F6" s="108"/>
      <c r="G6" s="108"/>
      <c r="H6" s="108"/>
      <c r="I6" s="109"/>
      <c r="J6" s="109"/>
      <c r="K6" s="110"/>
      <c r="L6" s="109"/>
      <c r="M6" s="109"/>
      <c r="N6" s="111"/>
    </row>
    <row r="7" spans="1:17" x14ac:dyDescent="0.2">
      <c r="A7" s="38">
        <v>1</v>
      </c>
      <c r="B7" s="39" t="s">
        <v>234</v>
      </c>
      <c r="C7" s="114">
        <f>100000+250000</f>
        <v>350000</v>
      </c>
      <c r="D7" s="112">
        <v>300000</v>
      </c>
      <c r="E7" s="112">
        <v>300000</v>
      </c>
      <c r="F7" s="112">
        <v>300000</v>
      </c>
      <c r="G7" s="112">
        <v>300000</v>
      </c>
      <c r="H7" s="112">
        <v>300000</v>
      </c>
      <c r="I7" s="113">
        <v>300000</v>
      </c>
      <c r="J7" s="113">
        <v>300000</v>
      </c>
      <c r="K7" s="113">
        <v>300000</v>
      </c>
      <c r="L7" s="114">
        <f t="shared" ref="L7:N7" si="0">100000+250000</f>
        <v>350000</v>
      </c>
      <c r="M7" s="114">
        <f t="shared" si="0"/>
        <v>350000</v>
      </c>
      <c r="N7" s="114">
        <f t="shared" si="0"/>
        <v>350000</v>
      </c>
    </row>
    <row r="8" spans="1:17" s="76" customFormat="1" x14ac:dyDescent="0.2">
      <c r="A8" s="40">
        <v>2</v>
      </c>
      <c r="B8" s="41" t="s">
        <v>235</v>
      </c>
      <c r="C8" s="113">
        <v>100000</v>
      </c>
      <c r="D8" s="113">
        <v>100000</v>
      </c>
      <c r="E8" s="113">
        <v>100000</v>
      </c>
      <c r="F8" s="113">
        <v>100000</v>
      </c>
      <c r="G8" s="113">
        <v>100000</v>
      </c>
      <c r="H8" s="113">
        <v>100000</v>
      </c>
      <c r="I8" s="113">
        <v>100000</v>
      </c>
      <c r="J8" s="113">
        <v>100000</v>
      </c>
      <c r="K8" s="113">
        <v>100000</v>
      </c>
      <c r="L8" s="113">
        <v>100000</v>
      </c>
      <c r="M8" s="113">
        <v>100000</v>
      </c>
      <c r="N8" s="113">
        <v>100000</v>
      </c>
      <c r="P8" s="30"/>
      <c r="Q8" s="30"/>
    </row>
    <row r="9" spans="1:17" s="76" customFormat="1" x14ac:dyDescent="0.2">
      <c r="A9" s="38">
        <v>3</v>
      </c>
      <c r="B9" s="17" t="s">
        <v>236</v>
      </c>
      <c r="C9" s="113">
        <v>100000</v>
      </c>
      <c r="D9" s="113">
        <v>100000</v>
      </c>
      <c r="E9" s="113">
        <v>100000</v>
      </c>
      <c r="F9" s="113">
        <v>100000</v>
      </c>
      <c r="G9" s="113">
        <v>100000</v>
      </c>
      <c r="H9" s="113">
        <v>100000</v>
      </c>
      <c r="I9" s="113">
        <v>100000</v>
      </c>
      <c r="J9" s="113">
        <v>100000</v>
      </c>
      <c r="K9" s="113">
        <v>100000</v>
      </c>
      <c r="L9" s="113">
        <v>100000</v>
      </c>
      <c r="M9" s="113">
        <v>100000</v>
      </c>
      <c r="N9" s="113">
        <v>100000</v>
      </c>
      <c r="P9" s="30"/>
      <c r="Q9" s="30"/>
    </row>
    <row r="10" spans="1:17" s="76" customFormat="1" x14ac:dyDescent="0.2">
      <c r="A10" s="40">
        <v>4</v>
      </c>
      <c r="B10" s="17" t="s">
        <v>237</v>
      </c>
      <c r="C10" s="113">
        <v>100000</v>
      </c>
      <c r="D10" s="113">
        <v>100000</v>
      </c>
      <c r="E10" s="113">
        <v>100000</v>
      </c>
      <c r="F10" s="113">
        <v>100000</v>
      </c>
      <c r="G10" s="113">
        <v>100000</v>
      </c>
      <c r="H10" s="113">
        <v>100000</v>
      </c>
      <c r="I10" s="113">
        <v>100000</v>
      </c>
      <c r="J10" s="113">
        <v>103000</v>
      </c>
      <c r="K10" s="113">
        <v>100000</v>
      </c>
      <c r="L10" s="113">
        <v>2100000</v>
      </c>
      <c r="M10" s="113">
        <v>100000</v>
      </c>
      <c r="N10" s="113">
        <v>100000</v>
      </c>
      <c r="P10" s="30"/>
      <c r="Q10" s="30"/>
    </row>
    <row r="11" spans="1:17" s="76" customFormat="1" x14ac:dyDescent="0.2">
      <c r="A11" s="38">
        <v>5</v>
      </c>
      <c r="B11" s="17" t="s">
        <v>238</v>
      </c>
      <c r="C11" s="113">
        <v>100000</v>
      </c>
      <c r="D11" s="113">
        <v>100000</v>
      </c>
      <c r="E11" s="113">
        <v>100000</v>
      </c>
      <c r="F11" s="113">
        <v>100000</v>
      </c>
      <c r="G11" s="113">
        <v>100000</v>
      </c>
      <c r="H11" s="113">
        <v>100000</v>
      </c>
      <c r="I11" s="113">
        <v>100000</v>
      </c>
      <c r="J11" s="113">
        <v>100000</v>
      </c>
      <c r="K11" s="113">
        <v>100000</v>
      </c>
      <c r="L11" s="113">
        <v>100000</v>
      </c>
      <c r="M11" s="113">
        <v>100000</v>
      </c>
      <c r="N11" s="113">
        <v>100000</v>
      </c>
      <c r="P11" s="30"/>
      <c r="Q11" s="30"/>
    </row>
    <row r="12" spans="1:17" s="76" customFormat="1" x14ac:dyDescent="0.2">
      <c r="A12" s="40">
        <v>6</v>
      </c>
      <c r="B12" s="42" t="s">
        <v>239</v>
      </c>
      <c r="C12" s="113">
        <v>100000</v>
      </c>
      <c r="D12" s="113">
        <v>100000</v>
      </c>
      <c r="E12" s="113">
        <v>100000</v>
      </c>
      <c r="F12" s="113">
        <v>100000</v>
      </c>
      <c r="G12" s="113">
        <v>100000</v>
      </c>
      <c r="H12" s="113">
        <v>100000</v>
      </c>
      <c r="I12" s="113">
        <v>100000</v>
      </c>
      <c r="J12" s="113">
        <v>100000</v>
      </c>
      <c r="K12" s="113">
        <v>100000</v>
      </c>
      <c r="L12" s="113">
        <v>100000</v>
      </c>
      <c r="M12" s="113">
        <v>100000</v>
      </c>
      <c r="N12" s="113">
        <v>100000</v>
      </c>
      <c r="P12" s="30"/>
      <c r="Q12" s="30"/>
    </row>
    <row r="13" spans="1:17" s="76" customFormat="1" x14ac:dyDescent="0.2">
      <c r="A13" s="38">
        <v>7</v>
      </c>
      <c r="B13" s="17" t="s">
        <v>240</v>
      </c>
      <c r="C13" s="113">
        <v>100000</v>
      </c>
      <c r="D13" s="113">
        <v>100000</v>
      </c>
      <c r="E13" s="113">
        <v>100000</v>
      </c>
      <c r="F13" s="113">
        <v>100000</v>
      </c>
      <c r="G13" s="113">
        <v>100000</v>
      </c>
      <c r="H13" s="113">
        <v>100000</v>
      </c>
      <c r="I13" s="115">
        <v>127380</v>
      </c>
      <c r="J13" s="113">
        <v>100000</v>
      </c>
      <c r="K13" s="113">
        <v>115000</v>
      </c>
      <c r="L13" s="113">
        <v>115000</v>
      </c>
      <c r="M13" s="113">
        <v>140000</v>
      </c>
      <c r="N13" s="113">
        <v>100000</v>
      </c>
      <c r="P13" s="30"/>
      <c r="Q13" s="30"/>
    </row>
    <row r="14" spans="1:17" s="76" customFormat="1" x14ac:dyDescent="0.2">
      <c r="A14" s="40">
        <v>8</v>
      </c>
      <c r="B14" s="17" t="s">
        <v>241</v>
      </c>
      <c r="C14" s="113">
        <v>50000</v>
      </c>
      <c r="D14" s="113">
        <v>50000</v>
      </c>
      <c r="E14" s="113">
        <v>50000</v>
      </c>
      <c r="F14" s="113">
        <v>50000</v>
      </c>
      <c r="G14" s="113">
        <v>50000</v>
      </c>
      <c r="H14" s="113">
        <v>50000</v>
      </c>
      <c r="I14" s="115">
        <v>50000</v>
      </c>
      <c r="J14" s="115">
        <v>50000</v>
      </c>
      <c r="K14" s="115">
        <v>50000</v>
      </c>
      <c r="L14" s="113">
        <v>50000</v>
      </c>
      <c r="M14" s="113">
        <v>50000</v>
      </c>
      <c r="N14" s="113">
        <v>50000</v>
      </c>
      <c r="P14" s="30"/>
      <c r="Q14" s="30"/>
    </row>
    <row r="15" spans="1:17" s="76" customFormat="1" x14ac:dyDescent="0.2">
      <c r="A15" s="38">
        <v>9</v>
      </c>
      <c r="B15" s="17" t="s">
        <v>242</v>
      </c>
      <c r="C15" s="113">
        <v>50000</v>
      </c>
      <c r="D15" s="113">
        <v>50000</v>
      </c>
      <c r="E15" s="113">
        <v>50000</v>
      </c>
      <c r="F15" s="113">
        <v>50000</v>
      </c>
      <c r="G15" s="113">
        <v>50000</v>
      </c>
      <c r="H15" s="113">
        <v>50000</v>
      </c>
      <c r="I15" s="115">
        <v>50000</v>
      </c>
      <c r="J15" s="115">
        <v>50000</v>
      </c>
      <c r="K15" s="115">
        <v>50000</v>
      </c>
      <c r="L15" s="113">
        <v>50000</v>
      </c>
      <c r="M15" s="113">
        <v>50000</v>
      </c>
      <c r="N15" s="113">
        <v>50000</v>
      </c>
      <c r="P15" s="30"/>
      <c r="Q15" s="30"/>
    </row>
    <row r="16" spans="1:17" s="76" customFormat="1" x14ac:dyDescent="0.2">
      <c r="A16" s="40">
        <v>10</v>
      </c>
      <c r="B16" s="39" t="s">
        <v>246</v>
      </c>
      <c r="C16" s="113">
        <v>0</v>
      </c>
      <c r="D16" s="116">
        <v>0</v>
      </c>
      <c r="E16" s="116">
        <v>0</v>
      </c>
      <c r="F16" s="116">
        <v>0</v>
      </c>
      <c r="G16" s="116">
        <v>0</v>
      </c>
      <c r="H16" s="113">
        <v>50000</v>
      </c>
      <c r="I16" s="115">
        <v>50000</v>
      </c>
      <c r="J16" s="115">
        <v>50000</v>
      </c>
      <c r="K16" s="115">
        <v>55000</v>
      </c>
      <c r="L16" s="113">
        <v>50000</v>
      </c>
      <c r="M16" s="117">
        <v>100000</v>
      </c>
      <c r="N16" s="117">
        <v>100000</v>
      </c>
      <c r="P16" s="30"/>
      <c r="Q16" s="30"/>
    </row>
    <row r="17" spans="1:17" s="76" customFormat="1" x14ac:dyDescent="0.2">
      <c r="A17" s="38">
        <v>11</v>
      </c>
      <c r="B17" s="39" t="s">
        <v>247</v>
      </c>
      <c r="C17" s="113">
        <v>0</v>
      </c>
      <c r="D17" s="116">
        <v>0</v>
      </c>
      <c r="E17" s="116">
        <v>0</v>
      </c>
      <c r="F17" s="116">
        <v>0</v>
      </c>
      <c r="G17" s="116">
        <v>0</v>
      </c>
      <c r="H17" s="113">
        <v>50000</v>
      </c>
      <c r="I17" s="115">
        <v>120000</v>
      </c>
      <c r="J17" s="115">
        <f>50000+61650</f>
        <v>111650</v>
      </c>
      <c r="K17" s="115">
        <v>63450</v>
      </c>
      <c r="L17" s="115">
        <v>50000</v>
      </c>
      <c r="M17" s="115">
        <v>50000</v>
      </c>
      <c r="N17" s="113">
        <v>50000</v>
      </c>
      <c r="P17" s="30"/>
      <c r="Q17" s="30"/>
    </row>
    <row r="18" spans="1:17" s="76" customFormat="1" x14ac:dyDescent="0.2">
      <c r="A18" s="40">
        <v>12</v>
      </c>
      <c r="B18" s="39" t="s">
        <v>248</v>
      </c>
      <c r="C18" s="113">
        <v>0</v>
      </c>
      <c r="D18" s="116">
        <v>0</v>
      </c>
      <c r="E18" s="116">
        <v>0</v>
      </c>
      <c r="F18" s="116">
        <v>0</v>
      </c>
      <c r="G18" s="116">
        <v>0</v>
      </c>
      <c r="H18" s="113">
        <v>50000</v>
      </c>
      <c r="I18" s="113">
        <v>50000</v>
      </c>
      <c r="J18" s="113">
        <v>50000</v>
      </c>
      <c r="K18" s="113">
        <v>50000</v>
      </c>
      <c r="L18" s="113">
        <v>50000</v>
      </c>
      <c r="M18" s="113">
        <v>50000</v>
      </c>
      <c r="N18" s="113">
        <v>50000</v>
      </c>
      <c r="P18" s="30"/>
      <c r="Q18" s="30"/>
    </row>
    <row r="19" spans="1:17" s="76" customFormat="1" x14ac:dyDescent="0.2">
      <c r="A19" s="38">
        <v>13</v>
      </c>
      <c r="B19" s="17" t="s">
        <v>302</v>
      </c>
      <c r="C19" s="113">
        <v>150000</v>
      </c>
      <c r="D19" s="116">
        <v>150000</v>
      </c>
      <c r="E19" s="116">
        <v>500000</v>
      </c>
      <c r="F19" s="116">
        <v>500000</v>
      </c>
      <c r="G19" s="116">
        <v>500000</v>
      </c>
      <c r="H19" s="116">
        <v>500000</v>
      </c>
      <c r="I19" s="116">
        <v>500000</v>
      </c>
      <c r="J19" s="116">
        <v>500000</v>
      </c>
      <c r="K19" s="116">
        <v>500000</v>
      </c>
      <c r="L19" s="116">
        <v>500000</v>
      </c>
      <c r="M19" s="116">
        <v>500000</v>
      </c>
      <c r="N19" s="116">
        <v>500000</v>
      </c>
      <c r="P19" s="30"/>
      <c r="Q19" s="30"/>
    </row>
    <row r="20" spans="1:17" s="76" customFormat="1" x14ac:dyDescent="0.2">
      <c r="A20" s="40">
        <v>14</v>
      </c>
      <c r="B20" s="17" t="s">
        <v>243</v>
      </c>
      <c r="C20" s="113">
        <v>50000</v>
      </c>
      <c r="D20" s="113">
        <v>50000</v>
      </c>
      <c r="E20" s="113">
        <v>50000</v>
      </c>
      <c r="F20" s="113">
        <v>50000</v>
      </c>
      <c r="G20" s="113">
        <v>50000</v>
      </c>
      <c r="H20" s="113">
        <v>50000</v>
      </c>
      <c r="I20" s="113">
        <v>50000</v>
      </c>
      <c r="J20" s="113">
        <v>50000</v>
      </c>
      <c r="K20" s="113">
        <v>50000</v>
      </c>
      <c r="L20" s="113">
        <v>50000</v>
      </c>
      <c r="M20" s="113">
        <v>50000</v>
      </c>
      <c r="N20" s="113">
        <v>50000</v>
      </c>
      <c r="P20" s="30"/>
      <c r="Q20" s="30"/>
    </row>
    <row r="21" spans="1:17" s="76" customFormat="1" x14ac:dyDescent="0.2">
      <c r="A21" s="38">
        <v>15</v>
      </c>
      <c r="B21" s="39" t="s">
        <v>244</v>
      </c>
      <c r="C21" s="113">
        <v>50000</v>
      </c>
      <c r="D21" s="113">
        <v>50000</v>
      </c>
      <c r="E21" s="113">
        <v>50000</v>
      </c>
      <c r="F21" s="113">
        <v>50000</v>
      </c>
      <c r="G21" s="113">
        <v>50000</v>
      </c>
      <c r="H21" s="113">
        <v>50000</v>
      </c>
      <c r="I21" s="113">
        <v>50000</v>
      </c>
      <c r="J21" s="113">
        <v>50000</v>
      </c>
      <c r="K21" s="113">
        <v>50000</v>
      </c>
      <c r="L21" s="113">
        <v>50000</v>
      </c>
      <c r="M21" s="113">
        <v>50000</v>
      </c>
      <c r="N21" s="113">
        <v>50000</v>
      </c>
      <c r="P21" s="30"/>
      <c r="Q21" s="30"/>
    </row>
    <row r="22" spans="1:17" s="76" customFormat="1" x14ac:dyDescent="0.2">
      <c r="A22" s="40">
        <v>16</v>
      </c>
      <c r="B22" s="17" t="s">
        <v>311</v>
      </c>
      <c r="C22" s="113">
        <v>100000</v>
      </c>
      <c r="D22" s="116">
        <v>100000</v>
      </c>
      <c r="E22" s="116">
        <v>100000</v>
      </c>
      <c r="F22" s="116">
        <v>100000</v>
      </c>
      <c r="G22" s="116">
        <v>100000</v>
      </c>
      <c r="H22" s="116">
        <v>100000</v>
      </c>
      <c r="I22" s="116">
        <v>100000</v>
      </c>
      <c r="J22" s="116">
        <v>100000</v>
      </c>
      <c r="K22" s="116">
        <v>100000</v>
      </c>
      <c r="L22" s="116">
        <v>100000</v>
      </c>
      <c r="M22" s="116">
        <v>100000</v>
      </c>
      <c r="N22" s="116">
        <v>100000</v>
      </c>
      <c r="P22" s="30"/>
      <c r="Q22" s="30"/>
    </row>
    <row r="23" spans="1:17" s="76" customFormat="1" x14ac:dyDescent="0.2">
      <c r="A23" s="38">
        <v>17</v>
      </c>
      <c r="B23" s="17" t="s">
        <v>212</v>
      </c>
      <c r="C23" s="113">
        <v>110000</v>
      </c>
      <c r="D23" s="116">
        <v>110000</v>
      </c>
      <c r="E23" s="116">
        <v>110000</v>
      </c>
      <c r="F23" s="116">
        <v>110000</v>
      </c>
      <c r="G23" s="116">
        <v>110000</v>
      </c>
      <c r="H23" s="116">
        <v>110000</v>
      </c>
      <c r="I23" s="116">
        <v>110000</v>
      </c>
      <c r="J23" s="116">
        <v>110000</v>
      </c>
      <c r="K23" s="116">
        <v>110000</v>
      </c>
      <c r="L23" s="116">
        <v>110000</v>
      </c>
      <c r="M23" s="116">
        <v>110000</v>
      </c>
      <c r="N23" s="116">
        <v>110000</v>
      </c>
      <c r="P23" s="30"/>
      <c r="Q23" s="30"/>
    </row>
    <row r="24" spans="1:17" x14ac:dyDescent="0.2">
      <c r="A24" s="40">
        <v>18</v>
      </c>
      <c r="B24" s="17" t="s">
        <v>213</v>
      </c>
      <c r="C24" s="113">
        <v>70000</v>
      </c>
      <c r="D24" s="116">
        <v>70000</v>
      </c>
      <c r="E24" s="116">
        <v>70000</v>
      </c>
      <c r="F24" s="116">
        <v>70000</v>
      </c>
      <c r="G24" s="116">
        <v>70000</v>
      </c>
      <c r="H24" s="116">
        <v>70000</v>
      </c>
      <c r="I24" s="116">
        <v>70000</v>
      </c>
      <c r="J24" s="116">
        <v>70000</v>
      </c>
      <c r="K24" s="116">
        <v>70000</v>
      </c>
      <c r="L24" s="116">
        <v>70000</v>
      </c>
      <c r="M24" s="116">
        <v>70000</v>
      </c>
      <c r="N24" s="116">
        <v>70000</v>
      </c>
    </row>
    <row r="25" spans="1:17" x14ac:dyDescent="0.2">
      <c r="A25" s="38">
        <v>19</v>
      </c>
      <c r="B25" s="17" t="s">
        <v>214</v>
      </c>
      <c r="C25" s="113">
        <v>38000</v>
      </c>
      <c r="D25" s="116">
        <v>38000</v>
      </c>
      <c r="E25" s="116">
        <v>38000</v>
      </c>
      <c r="F25" s="116">
        <v>38000</v>
      </c>
      <c r="G25" s="116">
        <v>38000</v>
      </c>
      <c r="H25" s="116">
        <v>38000</v>
      </c>
      <c r="I25" s="116">
        <v>38000</v>
      </c>
      <c r="J25" s="116">
        <v>38000</v>
      </c>
      <c r="K25" s="116">
        <v>38000</v>
      </c>
      <c r="L25" s="116">
        <v>38000</v>
      </c>
      <c r="M25" s="116">
        <v>38000</v>
      </c>
      <c r="N25" s="116">
        <v>38000</v>
      </c>
    </row>
    <row r="26" spans="1:17" x14ac:dyDescent="0.2">
      <c r="A26" s="40">
        <v>20</v>
      </c>
      <c r="B26" s="17" t="s">
        <v>215</v>
      </c>
      <c r="C26" s="113">
        <v>200000</v>
      </c>
      <c r="D26" s="116">
        <v>200000</v>
      </c>
      <c r="E26" s="116">
        <v>200000</v>
      </c>
      <c r="F26" s="116">
        <v>200000</v>
      </c>
      <c r="G26" s="116">
        <v>200000</v>
      </c>
      <c r="H26" s="116">
        <v>200000</v>
      </c>
      <c r="I26" s="116">
        <v>200000</v>
      </c>
      <c r="J26" s="116">
        <v>200000</v>
      </c>
      <c r="K26" s="116">
        <v>200000</v>
      </c>
      <c r="L26" s="116">
        <v>200000</v>
      </c>
      <c r="M26" s="116">
        <v>200000</v>
      </c>
      <c r="N26" s="116">
        <v>200000</v>
      </c>
    </row>
    <row r="27" spans="1:17" x14ac:dyDescent="0.2">
      <c r="A27" s="38">
        <v>21</v>
      </c>
      <c r="B27" s="17" t="s">
        <v>216</v>
      </c>
      <c r="C27" s="113">
        <v>50000</v>
      </c>
      <c r="D27" s="116">
        <v>50000</v>
      </c>
      <c r="E27" s="116">
        <v>50000</v>
      </c>
      <c r="F27" s="116">
        <v>50000</v>
      </c>
      <c r="G27" s="116">
        <v>50000</v>
      </c>
      <c r="H27" s="116">
        <v>50000</v>
      </c>
      <c r="I27" s="116">
        <v>50000</v>
      </c>
      <c r="J27" s="116">
        <v>50000</v>
      </c>
      <c r="K27" s="116">
        <v>50000</v>
      </c>
      <c r="L27" s="116">
        <v>50000</v>
      </c>
      <c r="M27" s="116">
        <v>50000</v>
      </c>
      <c r="N27" s="116">
        <v>50000</v>
      </c>
    </row>
    <row r="28" spans="1:17" x14ac:dyDescent="0.2">
      <c r="A28" s="40">
        <v>22</v>
      </c>
      <c r="B28" s="17" t="s">
        <v>217</v>
      </c>
      <c r="C28" s="113">
        <v>2000000</v>
      </c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7">
        <v>0</v>
      </c>
      <c r="M28" s="117">
        <v>0</v>
      </c>
      <c r="N28" s="117">
        <v>1000000</v>
      </c>
    </row>
    <row r="29" spans="1:17" x14ac:dyDescent="0.2">
      <c r="A29" s="38">
        <v>23</v>
      </c>
      <c r="B29" s="17" t="s">
        <v>218</v>
      </c>
      <c r="C29" s="113">
        <v>200000</v>
      </c>
      <c r="D29" s="116">
        <f>300000+300000+300000</f>
        <v>900000</v>
      </c>
      <c r="E29" s="116">
        <f>250000+300000+300000</f>
        <v>850000</v>
      </c>
      <c r="F29" s="116">
        <v>900000</v>
      </c>
      <c r="G29" s="116">
        <v>450000</v>
      </c>
      <c r="H29" s="116">
        <v>250000</v>
      </c>
      <c r="I29" s="116">
        <v>0</v>
      </c>
      <c r="J29" s="116">
        <v>0</v>
      </c>
      <c r="K29" s="116">
        <v>0</v>
      </c>
      <c r="L29" s="117">
        <v>0</v>
      </c>
      <c r="M29" s="117">
        <v>0</v>
      </c>
      <c r="N29" s="117">
        <v>0</v>
      </c>
    </row>
    <row r="30" spans="1:17" x14ac:dyDescent="0.2">
      <c r="A30" s="40">
        <v>24</v>
      </c>
      <c r="B30" s="17" t="s">
        <v>219</v>
      </c>
      <c r="C30" s="113">
        <v>75000</v>
      </c>
      <c r="D30" s="116">
        <v>75000</v>
      </c>
      <c r="E30" s="116">
        <v>75000</v>
      </c>
      <c r="F30" s="116">
        <v>75000</v>
      </c>
      <c r="G30" s="116">
        <v>75000</v>
      </c>
      <c r="H30" s="116">
        <v>75000</v>
      </c>
      <c r="I30" s="115">
        <v>75000</v>
      </c>
      <c r="J30" s="115">
        <v>75000</v>
      </c>
      <c r="K30" s="115">
        <v>75000</v>
      </c>
      <c r="L30" s="117">
        <v>75000</v>
      </c>
      <c r="M30" s="117">
        <v>75000</v>
      </c>
      <c r="N30" s="117">
        <v>75000</v>
      </c>
    </row>
    <row r="31" spans="1:17" x14ac:dyDescent="0.2">
      <c r="A31" s="38">
        <v>25</v>
      </c>
      <c r="B31" s="17" t="s">
        <v>220</v>
      </c>
      <c r="C31" s="113">
        <v>50000</v>
      </c>
      <c r="D31" s="116">
        <v>75000</v>
      </c>
      <c r="E31" s="116">
        <v>75000</v>
      </c>
      <c r="F31" s="116">
        <v>75000</v>
      </c>
      <c r="G31" s="116">
        <v>75000</v>
      </c>
      <c r="H31" s="116">
        <v>75000</v>
      </c>
      <c r="I31" s="116">
        <v>75000</v>
      </c>
      <c r="J31" s="116">
        <v>75000</v>
      </c>
      <c r="K31" s="116">
        <v>75000</v>
      </c>
      <c r="L31" s="117">
        <v>75000</v>
      </c>
      <c r="M31" s="117">
        <v>75000</v>
      </c>
      <c r="N31" s="117">
        <v>75000</v>
      </c>
    </row>
    <row r="32" spans="1:17" x14ac:dyDescent="0.2">
      <c r="A32" s="40">
        <v>26</v>
      </c>
      <c r="B32" s="17" t="s">
        <v>221</v>
      </c>
      <c r="C32" s="113">
        <v>0</v>
      </c>
      <c r="D32" s="116">
        <v>50000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7">
        <v>0</v>
      </c>
      <c r="M32" s="117">
        <v>0</v>
      </c>
      <c r="N32" s="117">
        <v>0</v>
      </c>
    </row>
    <row r="33" spans="1:17" x14ac:dyDescent="0.2">
      <c r="A33" s="38">
        <v>27</v>
      </c>
      <c r="B33" s="17" t="s">
        <v>222</v>
      </c>
      <c r="C33" s="113">
        <v>0</v>
      </c>
      <c r="D33" s="116">
        <v>100000</v>
      </c>
      <c r="E33" s="116">
        <v>100000</v>
      </c>
      <c r="F33" s="116">
        <v>100000</v>
      </c>
      <c r="G33" s="116">
        <v>100000</v>
      </c>
      <c r="H33" s="116">
        <v>100000</v>
      </c>
      <c r="I33" s="116">
        <v>100000</v>
      </c>
      <c r="J33" s="116">
        <v>100000</v>
      </c>
      <c r="K33" s="116">
        <v>100000</v>
      </c>
      <c r="L33" s="117">
        <v>100000</v>
      </c>
      <c r="M33" s="117">
        <v>100000</v>
      </c>
      <c r="N33" s="117">
        <v>100000</v>
      </c>
    </row>
    <row r="34" spans="1:17" x14ac:dyDescent="0.2">
      <c r="A34" s="40">
        <v>28</v>
      </c>
      <c r="B34" s="17" t="s">
        <v>223</v>
      </c>
      <c r="C34" s="113">
        <v>0</v>
      </c>
      <c r="D34" s="116">
        <v>0</v>
      </c>
      <c r="E34" s="116">
        <v>750000</v>
      </c>
      <c r="F34" s="118">
        <v>0</v>
      </c>
      <c r="G34" s="118">
        <v>0</v>
      </c>
      <c r="H34" s="118">
        <v>0</v>
      </c>
      <c r="I34" s="118">
        <v>0</v>
      </c>
      <c r="J34" s="118">
        <v>0</v>
      </c>
      <c r="K34" s="118">
        <v>0</v>
      </c>
      <c r="L34" s="117">
        <v>0</v>
      </c>
      <c r="M34" s="117">
        <v>0</v>
      </c>
      <c r="N34" s="117">
        <v>0</v>
      </c>
    </row>
    <row r="35" spans="1:17" x14ac:dyDescent="0.2">
      <c r="A35" s="38">
        <v>29</v>
      </c>
      <c r="B35" s="42" t="s">
        <v>224</v>
      </c>
      <c r="C35" s="113">
        <v>435000</v>
      </c>
      <c r="D35" s="116">
        <v>435000</v>
      </c>
      <c r="E35" s="116">
        <v>0</v>
      </c>
      <c r="F35" s="118">
        <v>435000</v>
      </c>
      <c r="G35" s="118">
        <v>0</v>
      </c>
      <c r="H35" s="119">
        <v>500000</v>
      </c>
      <c r="I35" s="119">
        <v>500000</v>
      </c>
      <c r="J35" s="118">
        <v>1000000</v>
      </c>
      <c r="K35" s="118">
        <v>500000</v>
      </c>
      <c r="L35" s="118">
        <v>500000</v>
      </c>
      <c r="M35" s="118">
        <v>500000</v>
      </c>
      <c r="N35" s="118">
        <v>500000</v>
      </c>
    </row>
    <row r="36" spans="1:17" x14ac:dyDescent="0.2">
      <c r="A36" s="40">
        <v>30</v>
      </c>
      <c r="B36" s="42" t="s">
        <v>225</v>
      </c>
      <c r="C36" s="113">
        <v>431000</v>
      </c>
      <c r="D36" s="116">
        <v>431000</v>
      </c>
      <c r="E36" s="116">
        <v>431000</v>
      </c>
      <c r="F36" s="116">
        <v>431000</v>
      </c>
      <c r="G36" s="116">
        <v>431000</v>
      </c>
      <c r="H36" s="116">
        <v>431000</v>
      </c>
      <c r="I36" s="116">
        <v>431000</v>
      </c>
      <c r="J36" s="116">
        <v>431000</v>
      </c>
      <c r="K36" s="120">
        <v>431000</v>
      </c>
      <c r="L36" s="120">
        <v>431000</v>
      </c>
      <c r="M36" s="120">
        <v>431000</v>
      </c>
      <c r="N36" s="120">
        <v>431000</v>
      </c>
    </row>
    <row r="37" spans="1:17" x14ac:dyDescent="0.2">
      <c r="A37" s="38">
        <v>31</v>
      </c>
      <c r="B37" s="17" t="s">
        <v>226</v>
      </c>
      <c r="C37" s="113">
        <v>0</v>
      </c>
      <c r="D37" s="116">
        <v>1200000</v>
      </c>
      <c r="E37" s="116">
        <v>0</v>
      </c>
      <c r="F37" s="118">
        <v>0</v>
      </c>
      <c r="G37" s="118">
        <v>0</v>
      </c>
      <c r="H37" s="118">
        <v>0</v>
      </c>
      <c r="I37" s="118">
        <v>0</v>
      </c>
      <c r="J37" s="118">
        <v>0</v>
      </c>
      <c r="K37" s="118">
        <v>0</v>
      </c>
      <c r="L37" s="117">
        <v>0</v>
      </c>
      <c r="M37" s="117">
        <v>0</v>
      </c>
      <c r="N37" s="117">
        <v>0</v>
      </c>
    </row>
    <row r="38" spans="1:17" x14ac:dyDescent="0.2">
      <c r="A38" s="40">
        <v>32</v>
      </c>
      <c r="B38" s="17" t="s">
        <v>227</v>
      </c>
      <c r="C38" s="113">
        <v>0</v>
      </c>
      <c r="D38" s="116">
        <f>50000+110000</f>
        <v>160000</v>
      </c>
      <c r="E38" s="116">
        <f>60000+110000</f>
        <v>170000</v>
      </c>
      <c r="F38" s="118">
        <f>75000+110000</f>
        <v>185000</v>
      </c>
      <c r="G38" s="118">
        <v>70000</v>
      </c>
      <c r="H38" s="118">
        <v>0</v>
      </c>
      <c r="I38" s="118">
        <v>0</v>
      </c>
      <c r="J38" s="118">
        <v>0</v>
      </c>
      <c r="K38" s="118">
        <v>0</v>
      </c>
      <c r="L38" s="117">
        <v>0</v>
      </c>
      <c r="M38" s="117">
        <v>0</v>
      </c>
      <c r="N38" s="117">
        <v>0</v>
      </c>
    </row>
    <row r="39" spans="1:17" s="44" customFormat="1" x14ac:dyDescent="0.2">
      <c r="A39" s="38">
        <v>33</v>
      </c>
      <c r="B39" s="43" t="s">
        <v>261</v>
      </c>
      <c r="C39" s="115">
        <f>175000+200000+200000+300000+225000+80000+150000</f>
        <v>1330000</v>
      </c>
      <c r="D39" s="204">
        <f>788424.75+160000+80000+150000</f>
        <v>1178424.75</v>
      </c>
      <c r="E39" s="121">
        <f>80000+150000+230000+10000+5000000+72300</f>
        <v>5542300</v>
      </c>
      <c r="F39" s="122">
        <f>1380000+86125</f>
        <v>1466125</v>
      </c>
      <c r="G39" s="122">
        <f>10000000+130000+220000+390000+4281</f>
        <v>10744281</v>
      </c>
      <c r="H39" s="122">
        <f>235000</f>
        <v>235000</v>
      </c>
      <c r="I39" s="122">
        <f>10000+400000</f>
        <v>410000</v>
      </c>
      <c r="J39" s="122">
        <f>85000+150000+500000+250000</f>
        <v>985000</v>
      </c>
      <c r="K39" s="122">
        <v>570000</v>
      </c>
      <c r="L39" s="123">
        <f>555000+180000+500000</f>
        <v>1235000</v>
      </c>
      <c r="M39" s="123">
        <f>630000+200000+100000</f>
        <v>930000</v>
      </c>
      <c r="N39" s="123">
        <f>630000+500000+25309+540000</f>
        <v>1695309</v>
      </c>
      <c r="O39" s="124"/>
    </row>
    <row r="40" spans="1:17" s="76" customFormat="1" x14ac:dyDescent="0.2">
      <c r="A40" s="40">
        <v>34</v>
      </c>
      <c r="B40" s="17" t="s">
        <v>228</v>
      </c>
      <c r="C40" s="113">
        <v>6700000</v>
      </c>
      <c r="D40" s="116">
        <f>6400000+150000</f>
        <v>6550000</v>
      </c>
      <c r="E40" s="116">
        <v>6900000</v>
      </c>
      <c r="F40" s="118">
        <v>7050000</v>
      </c>
      <c r="G40" s="118">
        <v>7050000</v>
      </c>
      <c r="H40" s="118">
        <v>7050000</v>
      </c>
      <c r="I40" s="118">
        <v>6550000</v>
      </c>
      <c r="J40" s="118">
        <v>6050000</v>
      </c>
      <c r="K40" s="118">
        <v>6050000</v>
      </c>
      <c r="L40" s="117">
        <v>6800000</v>
      </c>
      <c r="M40" s="117">
        <f>130000+6800000</f>
        <v>6930000</v>
      </c>
      <c r="N40" s="117">
        <v>0</v>
      </c>
      <c r="P40" s="30"/>
      <c r="Q40" s="30"/>
    </row>
    <row r="41" spans="1:17" s="76" customFormat="1" x14ac:dyDescent="0.2">
      <c r="A41" s="38">
        <v>35</v>
      </c>
      <c r="B41" s="17" t="s">
        <v>229</v>
      </c>
      <c r="C41" s="113">
        <v>400000</v>
      </c>
      <c r="D41" s="116">
        <v>100000</v>
      </c>
      <c r="E41" s="116">
        <v>0</v>
      </c>
      <c r="F41" s="118">
        <v>0</v>
      </c>
      <c r="G41" s="116">
        <v>400000</v>
      </c>
      <c r="H41" s="122">
        <v>100000</v>
      </c>
      <c r="I41" s="122">
        <v>100000</v>
      </c>
      <c r="J41" s="122">
        <v>100000</v>
      </c>
      <c r="K41" s="122">
        <v>100000</v>
      </c>
      <c r="L41" s="113">
        <v>400000</v>
      </c>
      <c r="M41" s="117">
        <v>0</v>
      </c>
      <c r="N41" s="117">
        <v>0</v>
      </c>
      <c r="P41" s="30"/>
      <c r="Q41" s="30"/>
    </row>
    <row r="42" spans="1:17" s="76" customFormat="1" x14ac:dyDescent="0.2">
      <c r="A42" s="40">
        <v>36</v>
      </c>
      <c r="B42" s="17" t="s">
        <v>230</v>
      </c>
      <c r="C42" s="113">
        <v>400000</v>
      </c>
      <c r="D42" s="116">
        <v>100000</v>
      </c>
      <c r="E42" s="116">
        <v>0</v>
      </c>
      <c r="F42" s="118">
        <v>0</v>
      </c>
      <c r="G42" s="116">
        <v>400000</v>
      </c>
      <c r="H42" s="122">
        <v>100000</v>
      </c>
      <c r="I42" s="122">
        <v>100000</v>
      </c>
      <c r="J42" s="122">
        <v>100000</v>
      </c>
      <c r="K42" s="122">
        <v>100000</v>
      </c>
      <c r="L42" s="113">
        <v>400000</v>
      </c>
      <c r="M42" s="117">
        <v>0</v>
      </c>
      <c r="N42" s="117">
        <v>0</v>
      </c>
      <c r="P42" s="30"/>
      <c r="Q42" s="30"/>
    </row>
    <row r="43" spans="1:17" s="76" customFormat="1" x14ac:dyDescent="0.2">
      <c r="A43" s="38">
        <v>37</v>
      </c>
      <c r="B43" s="42" t="s">
        <v>231</v>
      </c>
      <c r="C43" s="113">
        <v>400000</v>
      </c>
      <c r="D43" s="116">
        <v>100000</v>
      </c>
      <c r="E43" s="116">
        <v>0</v>
      </c>
      <c r="F43" s="118">
        <v>0</v>
      </c>
      <c r="G43" s="116">
        <v>400000</v>
      </c>
      <c r="H43" s="122">
        <v>100000</v>
      </c>
      <c r="I43" s="122">
        <v>100000</v>
      </c>
      <c r="J43" s="122">
        <v>100000</v>
      </c>
      <c r="K43" s="122">
        <v>100000</v>
      </c>
      <c r="L43" s="113">
        <v>400000</v>
      </c>
      <c r="M43" s="117">
        <v>0</v>
      </c>
      <c r="N43" s="117">
        <v>0</v>
      </c>
      <c r="P43" s="30"/>
      <c r="Q43" s="30"/>
    </row>
    <row r="44" spans="1:17" s="76" customFormat="1" x14ac:dyDescent="0.2">
      <c r="A44" s="40">
        <v>38</v>
      </c>
      <c r="B44" s="17" t="s">
        <v>232</v>
      </c>
      <c r="C44" s="113">
        <v>162500</v>
      </c>
      <c r="D44" s="116">
        <v>162500</v>
      </c>
      <c r="E44" s="116">
        <v>162500</v>
      </c>
      <c r="F44" s="116">
        <v>162500</v>
      </c>
      <c r="G44" s="116">
        <v>162500</v>
      </c>
      <c r="H44" s="116">
        <v>162500</v>
      </c>
      <c r="I44" s="116">
        <v>162500</v>
      </c>
      <c r="J44" s="116">
        <v>162500</v>
      </c>
      <c r="K44" s="116">
        <v>162500</v>
      </c>
      <c r="L44" s="116">
        <v>162500</v>
      </c>
      <c r="M44" s="116">
        <v>162500</v>
      </c>
      <c r="N44" s="116">
        <v>162500</v>
      </c>
      <c r="P44" s="30"/>
      <c r="Q44" s="30"/>
    </row>
    <row r="45" spans="1:17" s="76" customFormat="1" x14ac:dyDescent="0.2">
      <c r="A45" s="38">
        <v>39</v>
      </c>
      <c r="B45" s="17" t="s">
        <v>233</v>
      </c>
      <c r="C45" s="113">
        <v>137500</v>
      </c>
      <c r="D45" s="116">
        <v>137500</v>
      </c>
      <c r="E45" s="116">
        <v>137500</v>
      </c>
      <c r="F45" s="116">
        <v>137500</v>
      </c>
      <c r="G45" s="116">
        <v>137500</v>
      </c>
      <c r="H45" s="116">
        <v>137500</v>
      </c>
      <c r="I45" s="116">
        <v>137500</v>
      </c>
      <c r="J45" s="116">
        <v>137500</v>
      </c>
      <c r="K45" s="116">
        <v>137500</v>
      </c>
      <c r="L45" s="116">
        <v>137500</v>
      </c>
      <c r="M45" s="116">
        <v>137500</v>
      </c>
      <c r="N45" s="116">
        <v>137500</v>
      </c>
      <c r="P45" s="30"/>
      <c r="Q45" s="30"/>
    </row>
    <row r="46" spans="1:17" s="76" customFormat="1" x14ac:dyDescent="0.2">
      <c r="A46" s="40">
        <v>40</v>
      </c>
      <c r="B46" s="39" t="s">
        <v>258</v>
      </c>
      <c r="C46" s="113">
        <v>2000000</v>
      </c>
      <c r="D46" s="116">
        <v>0</v>
      </c>
      <c r="E46" s="116">
        <v>0</v>
      </c>
      <c r="F46" s="116">
        <v>0</v>
      </c>
      <c r="G46" s="116">
        <v>0</v>
      </c>
      <c r="H46" s="118">
        <v>0</v>
      </c>
      <c r="I46" s="118">
        <v>0</v>
      </c>
      <c r="J46" s="118">
        <v>0</v>
      </c>
      <c r="K46" s="118">
        <v>0</v>
      </c>
      <c r="L46" s="117">
        <v>0</v>
      </c>
      <c r="M46" s="117">
        <v>0</v>
      </c>
      <c r="N46" s="117">
        <v>0</v>
      </c>
      <c r="P46" s="30"/>
      <c r="Q46" s="30"/>
    </row>
    <row r="47" spans="1:17" s="76" customFormat="1" x14ac:dyDescent="0.2">
      <c r="A47" s="38">
        <v>41</v>
      </c>
      <c r="B47" s="42" t="s">
        <v>260</v>
      </c>
      <c r="C47" s="113">
        <v>0</v>
      </c>
      <c r="D47" s="116">
        <v>1000000</v>
      </c>
      <c r="E47" s="116">
        <v>0</v>
      </c>
      <c r="F47" s="116">
        <v>0</v>
      </c>
      <c r="G47" s="116">
        <v>0</v>
      </c>
      <c r="H47" s="118">
        <v>0</v>
      </c>
      <c r="I47" s="118">
        <v>0</v>
      </c>
      <c r="J47" s="118">
        <v>0</v>
      </c>
      <c r="K47" s="118">
        <v>0</v>
      </c>
      <c r="L47" s="117">
        <v>0</v>
      </c>
      <c r="M47" s="117">
        <v>0</v>
      </c>
      <c r="N47" s="117">
        <v>0</v>
      </c>
      <c r="P47" s="30"/>
      <c r="Q47" s="30"/>
    </row>
    <row r="48" spans="1:17" s="76" customFormat="1" x14ac:dyDescent="0.2">
      <c r="A48" s="40">
        <v>42</v>
      </c>
      <c r="B48" s="17" t="s">
        <v>265</v>
      </c>
      <c r="C48" s="113">
        <v>0</v>
      </c>
      <c r="D48" s="116">
        <v>0</v>
      </c>
      <c r="E48" s="116">
        <v>0</v>
      </c>
      <c r="F48" s="116">
        <v>120000</v>
      </c>
      <c r="G48" s="116">
        <v>806000</v>
      </c>
      <c r="H48" s="118">
        <v>0</v>
      </c>
      <c r="I48" s="118">
        <v>0</v>
      </c>
      <c r="J48" s="118">
        <v>0</v>
      </c>
      <c r="K48" s="118">
        <v>0</v>
      </c>
      <c r="L48" s="117">
        <v>0</v>
      </c>
      <c r="M48" s="117">
        <v>0</v>
      </c>
      <c r="N48" s="117">
        <v>0</v>
      </c>
      <c r="P48" s="30"/>
      <c r="Q48" s="30"/>
    </row>
    <row r="49" spans="1:17" s="76" customFormat="1" x14ac:dyDescent="0.2">
      <c r="A49" s="38">
        <v>43</v>
      </c>
      <c r="B49" s="17" t="s">
        <v>280</v>
      </c>
      <c r="C49" s="113">
        <v>0</v>
      </c>
      <c r="D49" s="116">
        <v>0</v>
      </c>
      <c r="E49" s="116">
        <v>0</v>
      </c>
      <c r="F49" s="116">
        <v>1300000</v>
      </c>
      <c r="G49" s="116">
        <v>0</v>
      </c>
      <c r="H49" s="113">
        <v>0</v>
      </c>
      <c r="I49" s="113">
        <v>0</v>
      </c>
      <c r="J49" s="113">
        <v>0</v>
      </c>
      <c r="K49" s="113">
        <v>0</v>
      </c>
      <c r="L49" s="117">
        <v>0</v>
      </c>
      <c r="M49" s="117">
        <v>0</v>
      </c>
      <c r="N49" s="117">
        <v>0</v>
      </c>
      <c r="P49" s="30"/>
      <c r="Q49" s="30"/>
    </row>
    <row r="50" spans="1:17" s="76" customFormat="1" x14ac:dyDescent="0.2">
      <c r="A50" s="40">
        <v>44</v>
      </c>
      <c r="B50" s="17" t="s">
        <v>281</v>
      </c>
      <c r="C50" s="113"/>
      <c r="D50" s="116"/>
      <c r="E50" s="116"/>
      <c r="F50" s="116"/>
      <c r="G50" s="116">
        <v>2000000</v>
      </c>
      <c r="H50" s="118">
        <v>0</v>
      </c>
      <c r="I50" s="118">
        <v>0</v>
      </c>
      <c r="J50" s="118">
        <v>0</v>
      </c>
      <c r="K50" s="118">
        <v>0</v>
      </c>
      <c r="L50" s="117">
        <v>0</v>
      </c>
      <c r="M50" s="117">
        <v>0</v>
      </c>
      <c r="N50" s="117">
        <v>0</v>
      </c>
      <c r="P50" s="30"/>
      <c r="Q50" s="30"/>
    </row>
    <row r="51" spans="1:17" s="76" customFormat="1" x14ac:dyDescent="0.2">
      <c r="A51" s="38">
        <v>45</v>
      </c>
      <c r="B51" s="45" t="s">
        <v>267</v>
      </c>
      <c r="C51" s="113">
        <v>0</v>
      </c>
      <c r="D51" s="116">
        <v>0</v>
      </c>
      <c r="E51" s="116">
        <v>0</v>
      </c>
      <c r="F51" s="116">
        <v>0</v>
      </c>
      <c r="G51" s="116">
        <v>1145000</v>
      </c>
      <c r="H51" s="116">
        <v>0</v>
      </c>
      <c r="I51" s="118">
        <v>0</v>
      </c>
      <c r="J51" s="118">
        <v>0</v>
      </c>
      <c r="K51" s="118">
        <v>0</v>
      </c>
      <c r="L51" s="117">
        <v>0</v>
      </c>
      <c r="M51" s="117">
        <v>0</v>
      </c>
      <c r="N51" s="117">
        <v>0</v>
      </c>
      <c r="P51" s="30"/>
      <c r="Q51" s="30"/>
    </row>
    <row r="52" spans="1:17" s="76" customFormat="1" x14ac:dyDescent="0.2">
      <c r="A52" s="40">
        <v>46</v>
      </c>
      <c r="B52" s="45" t="s">
        <v>268</v>
      </c>
      <c r="C52" s="113">
        <v>0</v>
      </c>
      <c r="D52" s="116">
        <v>0</v>
      </c>
      <c r="E52" s="116">
        <v>0</v>
      </c>
      <c r="F52" s="116">
        <v>0</v>
      </c>
      <c r="G52" s="116">
        <v>600000</v>
      </c>
      <c r="H52" s="116">
        <v>0</v>
      </c>
      <c r="I52" s="118">
        <v>0</v>
      </c>
      <c r="J52" s="118">
        <v>0</v>
      </c>
      <c r="K52" s="118">
        <v>0</v>
      </c>
      <c r="L52" s="117">
        <v>0</v>
      </c>
      <c r="M52" s="117">
        <v>0</v>
      </c>
      <c r="N52" s="117">
        <v>0</v>
      </c>
      <c r="P52" s="30"/>
      <c r="Q52" s="30"/>
    </row>
    <row r="53" spans="1:17" s="76" customFormat="1" x14ac:dyDescent="0.2">
      <c r="A53" s="38">
        <v>47</v>
      </c>
      <c r="B53" s="45" t="s">
        <v>269</v>
      </c>
      <c r="C53" s="113">
        <v>0</v>
      </c>
      <c r="D53" s="116">
        <v>0</v>
      </c>
      <c r="E53" s="116">
        <v>0</v>
      </c>
      <c r="F53" s="116">
        <v>0</v>
      </c>
      <c r="G53" s="116">
        <v>500000</v>
      </c>
      <c r="H53" s="116">
        <v>0</v>
      </c>
      <c r="I53" s="118">
        <v>0</v>
      </c>
      <c r="J53" s="118">
        <v>0</v>
      </c>
      <c r="K53" s="118">
        <v>0</v>
      </c>
      <c r="L53" s="117">
        <v>0</v>
      </c>
      <c r="M53" s="117">
        <v>0</v>
      </c>
      <c r="N53" s="117">
        <v>0</v>
      </c>
      <c r="P53" s="30"/>
      <c r="Q53" s="30"/>
    </row>
    <row r="54" spans="1:17" s="76" customFormat="1" x14ac:dyDescent="0.2">
      <c r="A54" s="40">
        <v>48</v>
      </c>
      <c r="B54" s="45" t="s">
        <v>270</v>
      </c>
      <c r="C54" s="113">
        <v>0</v>
      </c>
      <c r="D54" s="116">
        <v>0</v>
      </c>
      <c r="E54" s="116">
        <v>0</v>
      </c>
      <c r="F54" s="116">
        <v>0</v>
      </c>
      <c r="G54" s="116">
        <v>1000000</v>
      </c>
      <c r="H54" s="116">
        <v>0</v>
      </c>
      <c r="I54" s="118">
        <v>0</v>
      </c>
      <c r="J54" s="118">
        <v>0</v>
      </c>
      <c r="K54" s="118">
        <v>0</v>
      </c>
      <c r="L54" s="117">
        <v>0</v>
      </c>
      <c r="M54" s="117">
        <v>0</v>
      </c>
      <c r="N54" s="117">
        <v>0</v>
      </c>
      <c r="P54" s="30"/>
      <c r="Q54" s="30"/>
    </row>
    <row r="55" spans="1:17" s="76" customFormat="1" x14ac:dyDescent="0.2">
      <c r="A55" s="38">
        <v>49</v>
      </c>
      <c r="B55" s="45" t="s">
        <v>271</v>
      </c>
      <c r="C55" s="113">
        <v>0</v>
      </c>
      <c r="D55" s="116">
        <v>0</v>
      </c>
      <c r="E55" s="116">
        <v>0</v>
      </c>
      <c r="F55" s="116">
        <v>0</v>
      </c>
      <c r="G55" s="116">
        <v>2500000</v>
      </c>
      <c r="H55" s="116">
        <v>0</v>
      </c>
      <c r="I55" s="118">
        <v>0</v>
      </c>
      <c r="J55" s="118">
        <v>0</v>
      </c>
      <c r="K55" s="118">
        <v>0</v>
      </c>
      <c r="L55" s="117">
        <v>0</v>
      </c>
      <c r="M55" s="117">
        <v>0</v>
      </c>
      <c r="N55" s="117">
        <v>0</v>
      </c>
      <c r="P55" s="30"/>
      <c r="Q55" s="30"/>
    </row>
    <row r="56" spans="1:17" s="76" customFormat="1" x14ac:dyDescent="0.2">
      <c r="A56" s="40">
        <v>50</v>
      </c>
      <c r="B56" s="45" t="s">
        <v>272</v>
      </c>
      <c r="C56" s="113">
        <v>0</v>
      </c>
      <c r="D56" s="116">
        <v>0</v>
      </c>
      <c r="E56" s="116">
        <v>0</v>
      </c>
      <c r="F56" s="116">
        <v>0</v>
      </c>
      <c r="G56" s="125">
        <v>850000</v>
      </c>
      <c r="H56" s="116">
        <v>0</v>
      </c>
      <c r="I56" s="118">
        <v>0</v>
      </c>
      <c r="J56" s="118">
        <v>0</v>
      </c>
      <c r="K56" s="118">
        <v>0</v>
      </c>
      <c r="L56" s="117">
        <v>0</v>
      </c>
      <c r="M56" s="117">
        <v>0</v>
      </c>
      <c r="N56" s="117">
        <v>0</v>
      </c>
      <c r="P56" s="30"/>
      <c r="Q56" s="30"/>
    </row>
    <row r="57" spans="1:17" s="76" customFormat="1" x14ac:dyDescent="0.2">
      <c r="A57" s="38">
        <v>51</v>
      </c>
      <c r="B57" s="45" t="s">
        <v>273</v>
      </c>
      <c r="C57" s="113">
        <v>0</v>
      </c>
      <c r="D57" s="116">
        <v>0</v>
      </c>
      <c r="E57" s="116">
        <v>0</v>
      </c>
      <c r="F57" s="116">
        <v>0</v>
      </c>
      <c r="G57" s="125">
        <v>750000</v>
      </c>
      <c r="H57" s="116">
        <v>0</v>
      </c>
      <c r="I57" s="118">
        <v>0</v>
      </c>
      <c r="J57" s="118">
        <v>0</v>
      </c>
      <c r="K57" s="118">
        <v>0</v>
      </c>
      <c r="L57" s="117">
        <v>0</v>
      </c>
      <c r="M57" s="117">
        <v>0</v>
      </c>
      <c r="N57" s="117">
        <v>0</v>
      </c>
      <c r="P57" s="30"/>
      <c r="Q57" s="30"/>
    </row>
    <row r="58" spans="1:17" s="76" customFormat="1" x14ac:dyDescent="0.2">
      <c r="A58" s="40">
        <v>52</v>
      </c>
      <c r="B58" s="45" t="s">
        <v>274</v>
      </c>
      <c r="C58" s="113">
        <v>0</v>
      </c>
      <c r="D58" s="116">
        <v>0</v>
      </c>
      <c r="E58" s="116">
        <v>0</v>
      </c>
      <c r="F58" s="116">
        <v>0</v>
      </c>
      <c r="G58" s="125">
        <v>750000</v>
      </c>
      <c r="H58" s="116">
        <v>0</v>
      </c>
      <c r="I58" s="118">
        <v>0</v>
      </c>
      <c r="J58" s="118">
        <v>0</v>
      </c>
      <c r="K58" s="118">
        <v>0</v>
      </c>
      <c r="L58" s="117">
        <v>0</v>
      </c>
      <c r="M58" s="117">
        <v>0</v>
      </c>
      <c r="N58" s="117">
        <v>0</v>
      </c>
      <c r="P58" s="30"/>
      <c r="Q58" s="30"/>
    </row>
    <row r="59" spans="1:17" s="76" customFormat="1" x14ac:dyDescent="0.2">
      <c r="A59" s="38">
        <v>53</v>
      </c>
      <c r="B59" s="45" t="s">
        <v>275</v>
      </c>
      <c r="C59" s="113">
        <v>0</v>
      </c>
      <c r="D59" s="116">
        <v>0</v>
      </c>
      <c r="E59" s="116">
        <v>0</v>
      </c>
      <c r="F59" s="116">
        <v>0</v>
      </c>
      <c r="G59" s="125">
        <v>1200000</v>
      </c>
      <c r="H59" s="116">
        <v>0</v>
      </c>
      <c r="I59" s="118">
        <v>0</v>
      </c>
      <c r="J59" s="118">
        <v>0</v>
      </c>
      <c r="K59" s="118">
        <v>0</v>
      </c>
      <c r="L59" s="117">
        <v>0</v>
      </c>
      <c r="M59" s="117">
        <v>0</v>
      </c>
      <c r="N59" s="117">
        <v>0</v>
      </c>
      <c r="P59" s="30"/>
      <c r="Q59" s="30"/>
    </row>
    <row r="60" spans="1:17" s="76" customFormat="1" x14ac:dyDescent="0.2">
      <c r="A60" s="40">
        <v>54</v>
      </c>
      <c r="B60" s="45" t="s">
        <v>284</v>
      </c>
      <c r="C60" s="113">
        <v>0</v>
      </c>
      <c r="D60" s="116">
        <v>0</v>
      </c>
      <c r="E60" s="116">
        <v>0</v>
      </c>
      <c r="F60" s="116">
        <v>0</v>
      </c>
      <c r="G60" s="125">
        <v>500000</v>
      </c>
      <c r="H60" s="116">
        <v>0</v>
      </c>
      <c r="I60" s="118">
        <v>0</v>
      </c>
      <c r="J60" s="118">
        <v>0</v>
      </c>
      <c r="K60" s="118">
        <v>0</v>
      </c>
      <c r="L60" s="117">
        <v>0</v>
      </c>
      <c r="M60" s="117">
        <v>0</v>
      </c>
      <c r="N60" s="117">
        <v>0</v>
      </c>
      <c r="P60" s="30"/>
      <c r="Q60" s="30"/>
    </row>
    <row r="61" spans="1:17" s="76" customFormat="1" x14ac:dyDescent="0.2">
      <c r="A61" s="38">
        <v>55</v>
      </c>
      <c r="B61" s="45" t="s">
        <v>276</v>
      </c>
      <c r="C61" s="113">
        <v>0</v>
      </c>
      <c r="D61" s="116">
        <v>0</v>
      </c>
      <c r="E61" s="116">
        <v>0</v>
      </c>
      <c r="F61" s="116">
        <v>0</v>
      </c>
      <c r="G61" s="125">
        <v>1292000</v>
      </c>
      <c r="H61" s="116">
        <v>0</v>
      </c>
      <c r="I61" s="118">
        <v>0</v>
      </c>
      <c r="J61" s="118">
        <v>0</v>
      </c>
      <c r="K61" s="118">
        <v>0</v>
      </c>
      <c r="L61" s="117">
        <v>0</v>
      </c>
      <c r="M61" s="117">
        <v>0</v>
      </c>
      <c r="N61" s="117">
        <v>0</v>
      </c>
      <c r="P61" s="30"/>
      <c r="Q61" s="30"/>
    </row>
    <row r="62" spans="1:17" s="76" customFormat="1" x14ac:dyDescent="0.2">
      <c r="A62" s="40">
        <v>56</v>
      </c>
      <c r="B62" s="17" t="s">
        <v>277</v>
      </c>
      <c r="C62" s="113">
        <v>0</v>
      </c>
      <c r="D62" s="116">
        <v>0</v>
      </c>
      <c r="E62" s="116">
        <v>0</v>
      </c>
      <c r="F62" s="116">
        <v>0</v>
      </c>
      <c r="G62" s="116">
        <v>100000</v>
      </c>
      <c r="H62" s="116">
        <v>0</v>
      </c>
      <c r="I62" s="118">
        <v>0</v>
      </c>
      <c r="J62" s="118">
        <v>0</v>
      </c>
      <c r="K62" s="118">
        <v>0</v>
      </c>
      <c r="L62" s="117">
        <v>0</v>
      </c>
      <c r="M62" s="117">
        <v>0</v>
      </c>
      <c r="N62" s="117">
        <v>0</v>
      </c>
      <c r="P62" s="30"/>
      <c r="Q62" s="30"/>
    </row>
    <row r="63" spans="1:17" s="76" customFormat="1" x14ac:dyDescent="0.2">
      <c r="A63" s="38">
        <v>57</v>
      </c>
      <c r="B63" s="17" t="s">
        <v>283</v>
      </c>
      <c r="C63" s="113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200000</v>
      </c>
      <c r="I63" s="118">
        <v>0</v>
      </c>
      <c r="J63" s="118">
        <v>0</v>
      </c>
      <c r="K63" s="118">
        <v>0</v>
      </c>
      <c r="L63" s="117">
        <v>0</v>
      </c>
      <c r="M63" s="117">
        <v>0</v>
      </c>
      <c r="N63" s="117">
        <v>0</v>
      </c>
      <c r="P63" s="30"/>
      <c r="Q63" s="30"/>
    </row>
    <row r="64" spans="1:17" s="76" customFormat="1" ht="16.5" customHeight="1" x14ac:dyDescent="0.2">
      <c r="A64" s="40">
        <v>58</v>
      </c>
      <c r="B64" s="17" t="s">
        <v>289</v>
      </c>
      <c r="C64" s="113">
        <v>0</v>
      </c>
      <c r="D64" s="116">
        <v>0</v>
      </c>
      <c r="E64" s="116">
        <v>0</v>
      </c>
      <c r="F64" s="116">
        <v>0</v>
      </c>
      <c r="G64" s="116">
        <v>1500000</v>
      </c>
      <c r="H64" s="116">
        <v>130000</v>
      </c>
      <c r="I64" s="118">
        <v>0</v>
      </c>
      <c r="J64" s="116">
        <v>130000</v>
      </c>
      <c r="K64" s="118">
        <v>130000</v>
      </c>
      <c r="L64" s="118">
        <v>130000</v>
      </c>
      <c r="M64" s="118">
        <v>130000</v>
      </c>
      <c r="N64" s="118">
        <v>130000</v>
      </c>
      <c r="P64" s="30"/>
      <c r="Q64" s="30"/>
    </row>
    <row r="65" spans="1:17" s="76" customFormat="1" ht="16.5" customHeight="1" x14ac:dyDescent="0.2">
      <c r="A65" s="38">
        <v>59</v>
      </c>
      <c r="B65" s="17" t="s">
        <v>292</v>
      </c>
      <c r="C65" s="113">
        <v>0</v>
      </c>
      <c r="D65" s="116">
        <v>0</v>
      </c>
      <c r="E65" s="116">
        <v>0</v>
      </c>
      <c r="F65" s="116">
        <v>0</v>
      </c>
      <c r="G65" s="116">
        <v>0</v>
      </c>
      <c r="H65" s="116">
        <v>0</v>
      </c>
      <c r="I65" s="205">
        <v>9100000</v>
      </c>
      <c r="J65" s="205">
        <v>0</v>
      </c>
      <c r="K65" s="206">
        <v>22700000</v>
      </c>
      <c r="L65" s="117">
        <v>0</v>
      </c>
      <c r="M65" s="117">
        <v>0</v>
      </c>
      <c r="N65" s="117">
        <v>0</v>
      </c>
      <c r="P65" s="30"/>
      <c r="Q65" s="30"/>
    </row>
    <row r="66" spans="1:17" s="76" customFormat="1" ht="16.5" customHeight="1" x14ac:dyDescent="0.2">
      <c r="A66" s="40">
        <v>60</v>
      </c>
      <c r="B66" s="17" t="s">
        <v>294</v>
      </c>
      <c r="C66" s="113">
        <v>0</v>
      </c>
      <c r="D66" s="116">
        <v>0</v>
      </c>
      <c r="E66" s="116">
        <v>0</v>
      </c>
      <c r="F66" s="116">
        <v>0</v>
      </c>
      <c r="G66" s="116">
        <v>0</v>
      </c>
      <c r="H66" s="116">
        <v>0</v>
      </c>
      <c r="I66" s="116">
        <v>0</v>
      </c>
      <c r="J66" s="116">
        <v>2550000</v>
      </c>
      <c r="K66" s="116">
        <v>0</v>
      </c>
      <c r="L66" s="117">
        <v>0</v>
      </c>
      <c r="M66" s="117">
        <v>0</v>
      </c>
      <c r="N66" s="117">
        <v>0</v>
      </c>
      <c r="P66" s="30"/>
      <c r="Q66" s="30"/>
    </row>
    <row r="67" spans="1:17" s="76" customFormat="1" ht="16.5" customHeight="1" x14ac:dyDescent="0.2">
      <c r="A67" s="38">
        <v>61</v>
      </c>
      <c r="B67" s="34" t="s">
        <v>295</v>
      </c>
      <c r="C67" s="116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  <c r="I67" s="116">
        <v>0</v>
      </c>
      <c r="J67" s="116">
        <v>1650000</v>
      </c>
      <c r="K67" s="116">
        <v>0</v>
      </c>
      <c r="L67" s="117">
        <v>0</v>
      </c>
      <c r="M67" s="117">
        <v>0</v>
      </c>
      <c r="N67" s="117">
        <v>0</v>
      </c>
      <c r="P67" s="30"/>
      <c r="Q67" s="30"/>
    </row>
    <row r="68" spans="1:17" s="76" customFormat="1" ht="16.5" customHeight="1" x14ac:dyDescent="0.2">
      <c r="A68" s="40">
        <v>62</v>
      </c>
      <c r="B68" s="34" t="s">
        <v>296</v>
      </c>
      <c r="C68" s="116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100000</v>
      </c>
      <c r="L68" s="117">
        <v>0</v>
      </c>
      <c r="M68" s="117">
        <v>0</v>
      </c>
      <c r="N68" s="117">
        <v>0</v>
      </c>
      <c r="P68" s="30"/>
      <c r="Q68" s="30"/>
    </row>
    <row r="69" spans="1:17" s="76" customFormat="1" ht="16.5" customHeight="1" x14ac:dyDescent="0.2">
      <c r="A69" s="38">
        <v>63</v>
      </c>
      <c r="B69" s="34" t="s">
        <v>297</v>
      </c>
      <c r="C69" s="116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  <c r="I69" s="116">
        <v>0</v>
      </c>
      <c r="J69" s="116">
        <v>0</v>
      </c>
      <c r="K69" s="116">
        <v>2070000</v>
      </c>
      <c r="L69" s="117">
        <v>0</v>
      </c>
      <c r="M69" s="117">
        <v>0</v>
      </c>
      <c r="N69" s="117">
        <v>0</v>
      </c>
      <c r="P69" s="30"/>
      <c r="Q69" s="30"/>
    </row>
    <row r="70" spans="1:17" s="76" customFormat="1" ht="16.5" customHeight="1" x14ac:dyDescent="0.2">
      <c r="A70" s="40">
        <v>64</v>
      </c>
      <c r="B70" s="34" t="s">
        <v>300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v>0</v>
      </c>
      <c r="I70" s="127">
        <v>0</v>
      </c>
      <c r="J70" s="127">
        <v>13500</v>
      </c>
      <c r="K70" s="127">
        <v>13500</v>
      </c>
      <c r="L70" s="117">
        <v>0</v>
      </c>
      <c r="M70" s="117">
        <v>0</v>
      </c>
      <c r="N70" s="117">
        <v>0</v>
      </c>
      <c r="P70" s="30"/>
      <c r="Q70" s="30"/>
    </row>
    <row r="71" spans="1:17" s="76" customFormat="1" ht="16.5" customHeight="1" x14ac:dyDescent="0.2">
      <c r="A71" s="38">
        <v>65</v>
      </c>
      <c r="B71" s="34" t="s">
        <v>306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v>0</v>
      </c>
      <c r="I71" s="127">
        <v>0</v>
      </c>
      <c r="J71" s="127">
        <v>0</v>
      </c>
      <c r="K71" s="127">
        <v>0</v>
      </c>
      <c r="L71" s="127">
        <v>0</v>
      </c>
      <c r="M71" s="127">
        <v>100000</v>
      </c>
      <c r="N71" s="127">
        <v>0</v>
      </c>
      <c r="P71" s="30"/>
      <c r="Q71" s="30"/>
    </row>
    <row r="72" spans="1:17" s="76" customFormat="1" ht="16.5" customHeight="1" x14ac:dyDescent="0.2">
      <c r="A72" s="40">
        <v>66</v>
      </c>
      <c r="B72" s="34" t="s">
        <v>308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v>0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150000</v>
      </c>
      <c r="P72" s="30"/>
      <c r="Q72" s="30"/>
    </row>
    <row r="73" spans="1:17" s="76" customFormat="1" ht="16.5" customHeight="1" x14ac:dyDescent="0.2">
      <c r="A73" s="38">
        <v>67</v>
      </c>
      <c r="B73" s="27" t="s">
        <v>317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v>0</v>
      </c>
      <c r="I73" s="127">
        <v>0</v>
      </c>
      <c r="J73" s="127">
        <v>0</v>
      </c>
      <c r="K73" s="127">
        <v>0</v>
      </c>
      <c r="L73" s="127">
        <v>0</v>
      </c>
      <c r="M73" s="127">
        <v>0</v>
      </c>
      <c r="N73" s="127">
        <v>60000</v>
      </c>
      <c r="P73" s="30"/>
      <c r="Q73" s="30"/>
    </row>
    <row r="74" spans="1:17" s="76" customFormat="1" ht="16.5" customHeight="1" x14ac:dyDescent="0.2">
      <c r="A74" s="40"/>
      <c r="B74" s="34"/>
      <c r="C74" s="127"/>
      <c r="D74" s="127"/>
      <c r="E74" s="127"/>
      <c r="F74" s="127"/>
      <c r="G74" s="127"/>
      <c r="H74" s="127"/>
      <c r="I74" s="127"/>
      <c r="J74" s="127"/>
      <c r="K74" s="127"/>
      <c r="L74" s="117">
        <v>0</v>
      </c>
      <c r="M74" s="117">
        <v>0</v>
      </c>
      <c r="N74" s="117">
        <v>0</v>
      </c>
      <c r="P74" s="30"/>
      <c r="Q74" s="30"/>
    </row>
    <row r="75" spans="1:17" s="76" customFormat="1" ht="19.5" customHeight="1" x14ac:dyDescent="0.2">
      <c r="A75" s="23" t="s">
        <v>156</v>
      </c>
      <c r="B75" s="24" t="s">
        <v>157</v>
      </c>
      <c r="C75" s="191"/>
      <c r="D75" s="128"/>
      <c r="E75" s="128"/>
      <c r="F75" s="128"/>
      <c r="G75" s="128"/>
      <c r="H75" s="128"/>
      <c r="I75" s="128"/>
      <c r="J75" s="129"/>
      <c r="K75" s="130"/>
      <c r="L75" s="117">
        <v>0</v>
      </c>
      <c r="M75" s="117">
        <v>0</v>
      </c>
      <c r="N75" s="117">
        <v>0</v>
      </c>
      <c r="P75" s="30"/>
      <c r="Q75" s="30"/>
    </row>
    <row r="76" spans="1:17" s="76" customFormat="1" ht="19.5" customHeight="1" x14ac:dyDescent="0.2">
      <c r="A76" s="46">
        <v>1</v>
      </c>
      <c r="B76" s="47" t="s">
        <v>234</v>
      </c>
      <c r="C76" s="116">
        <v>0</v>
      </c>
      <c r="D76" s="116">
        <v>0</v>
      </c>
      <c r="E76" s="116">
        <v>0</v>
      </c>
      <c r="F76" s="116">
        <v>0</v>
      </c>
      <c r="G76" s="116">
        <v>0</v>
      </c>
      <c r="H76" s="116">
        <v>0</v>
      </c>
      <c r="I76" s="116">
        <v>100000</v>
      </c>
      <c r="J76" s="116">
        <v>100000</v>
      </c>
      <c r="K76" s="116">
        <v>100000</v>
      </c>
      <c r="L76" s="116">
        <v>100000</v>
      </c>
      <c r="M76" s="116">
        <v>100000</v>
      </c>
      <c r="N76" s="116">
        <v>100000</v>
      </c>
      <c r="P76" s="30"/>
      <c r="Q76" s="30"/>
    </row>
    <row r="77" spans="1:17" s="76" customFormat="1" ht="19.5" customHeight="1" x14ac:dyDescent="0.2">
      <c r="A77" s="46">
        <v>2</v>
      </c>
      <c r="B77" s="41" t="s">
        <v>235</v>
      </c>
      <c r="C77" s="113">
        <v>0</v>
      </c>
      <c r="D77" s="116">
        <v>0</v>
      </c>
      <c r="E77" s="116">
        <v>0</v>
      </c>
      <c r="F77" s="116">
        <v>0</v>
      </c>
      <c r="G77" s="116">
        <v>0</v>
      </c>
      <c r="H77" s="116">
        <v>0</v>
      </c>
      <c r="I77" s="116">
        <v>0</v>
      </c>
      <c r="J77" s="116">
        <v>0</v>
      </c>
      <c r="K77" s="116">
        <v>0</v>
      </c>
      <c r="L77" s="116">
        <v>15000</v>
      </c>
      <c r="M77" s="116">
        <v>0</v>
      </c>
      <c r="N77" s="116">
        <v>0</v>
      </c>
      <c r="P77" s="30"/>
      <c r="Q77" s="30"/>
    </row>
    <row r="78" spans="1:17" s="76" customFormat="1" x14ac:dyDescent="0.2">
      <c r="A78" s="46">
        <v>3</v>
      </c>
      <c r="B78" s="17" t="s">
        <v>302</v>
      </c>
      <c r="C78" s="127">
        <v>50000</v>
      </c>
      <c r="D78" s="127">
        <v>50000</v>
      </c>
      <c r="E78" s="127">
        <v>100000</v>
      </c>
      <c r="F78" s="127">
        <v>100000</v>
      </c>
      <c r="G78" s="127">
        <v>100000</v>
      </c>
      <c r="H78" s="127">
        <v>100000</v>
      </c>
      <c r="I78" s="127">
        <v>100000</v>
      </c>
      <c r="J78" s="127">
        <v>100000</v>
      </c>
      <c r="K78" s="127">
        <v>100000</v>
      </c>
      <c r="L78" s="127">
        <v>100000</v>
      </c>
      <c r="M78" s="127">
        <v>100000</v>
      </c>
      <c r="N78" s="127">
        <v>100000</v>
      </c>
      <c r="P78" s="30"/>
      <c r="Q78" s="30"/>
    </row>
    <row r="79" spans="1:17" s="76" customFormat="1" x14ac:dyDescent="0.2">
      <c r="A79" s="46">
        <v>4</v>
      </c>
      <c r="B79" s="39" t="s">
        <v>245</v>
      </c>
      <c r="C79" s="127">
        <v>50000</v>
      </c>
      <c r="D79" s="127">
        <v>50000</v>
      </c>
      <c r="E79" s="127">
        <v>100000</v>
      </c>
      <c r="F79" s="127">
        <v>100000</v>
      </c>
      <c r="G79" s="127">
        <v>100000</v>
      </c>
      <c r="H79" s="127">
        <v>100000</v>
      </c>
      <c r="I79" s="127">
        <v>100000</v>
      </c>
      <c r="J79" s="127">
        <v>100000</v>
      </c>
      <c r="K79" s="127">
        <v>100000</v>
      </c>
      <c r="L79" s="127">
        <v>100000</v>
      </c>
      <c r="M79" s="127">
        <v>100000</v>
      </c>
      <c r="N79" s="127">
        <v>100000</v>
      </c>
      <c r="P79" s="30"/>
      <c r="Q79" s="30"/>
    </row>
    <row r="80" spans="1:17" s="76" customFormat="1" x14ac:dyDescent="0.2">
      <c r="A80" s="46">
        <v>5</v>
      </c>
      <c r="B80" s="17" t="s">
        <v>240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v>90000</v>
      </c>
      <c r="I80" s="115">
        <v>70000</v>
      </c>
      <c r="J80" s="115">
        <v>0</v>
      </c>
      <c r="K80" s="115">
        <v>0</v>
      </c>
      <c r="L80" s="117">
        <v>0</v>
      </c>
      <c r="M80" s="117">
        <v>0</v>
      </c>
      <c r="N80" s="117">
        <v>0</v>
      </c>
      <c r="P80" s="30"/>
      <c r="Q80" s="30"/>
    </row>
    <row r="81" spans="1:17" s="76" customFormat="1" x14ac:dyDescent="0.2">
      <c r="A81" s="46">
        <v>6</v>
      </c>
      <c r="B81" s="17" t="s">
        <v>241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v>5000</v>
      </c>
      <c r="I81" s="115">
        <v>0</v>
      </c>
      <c r="J81" s="115">
        <v>0</v>
      </c>
      <c r="K81" s="115">
        <v>0</v>
      </c>
      <c r="L81" s="117">
        <v>0</v>
      </c>
      <c r="M81" s="117">
        <v>0</v>
      </c>
      <c r="N81" s="117">
        <v>0</v>
      </c>
      <c r="P81" s="30"/>
      <c r="Q81" s="30"/>
    </row>
    <row r="82" spans="1:17" s="76" customFormat="1" x14ac:dyDescent="0.2">
      <c r="A82" s="46">
        <v>7</v>
      </c>
      <c r="B82" s="39" t="s">
        <v>246</v>
      </c>
      <c r="C82" s="127">
        <v>50000</v>
      </c>
      <c r="D82" s="127">
        <v>50000</v>
      </c>
      <c r="E82" s="127">
        <v>50000</v>
      </c>
      <c r="F82" s="127">
        <v>50000</v>
      </c>
      <c r="G82" s="127">
        <v>50000</v>
      </c>
      <c r="H82" s="127">
        <v>20000</v>
      </c>
      <c r="I82" s="127">
        <v>20000</v>
      </c>
      <c r="J82" s="115">
        <v>15000</v>
      </c>
      <c r="K82" s="115">
        <v>5000</v>
      </c>
      <c r="L82" s="123">
        <v>10000</v>
      </c>
      <c r="M82" s="123">
        <v>10000</v>
      </c>
      <c r="N82" s="123">
        <v>10000</v>
      </c>
      <c r="P82" s="30"/>
      <c r="Q82" s="30"/>
    </row>
    <row r="83" spans="1:17" s="76" customFormat="1" x14ac:dyDescent="0.2">
      <c r="A83" s="46">
        <v>8</v>
      </c>
      <c r="B83" s="39" t="s">
        <v>247</v>
      </c>
      <c r="C83" s="127">
        <v>50000</v>
      </c>
      <c r="D83" s="127">
        <v>50000</v>
      </c>
      <c r="E83" s="127">
        <v>50000</v>
      </c>
      <c r="F83" s="127">
        <v>50000</v>
      </c>
      <c r="G83" s="127">
        <v>50000</v>
      </c>
      <c r="H83" s="127">
        <v>22000</v>
      </c>
      <c r="I83" s="115">
        <v>60000</v>
      </c>
      <c r="J83" s="115">
        <v>64000</v>
      </c>
      <c r="K83" s="115">
        <v>58000</v>
      </c>
      <c r="L83" s="123">
        <v>42000</v>
      </c>
      <c r="M83" s="123">
        <v>5000</v>
      </c>
      <c r="N83" s="123">
        <v>29000</v>
      </c>
      <c r="P83" s="30"/>
      <c r="Q83" s="30"/>
    </row>
    <row r="84" spans="1:17" s="76" customFormat="1" x14ac:dyDescent="0.2">
      <c r="A84" s="46">
        <v>9</v>
      </c>
      <c r="B84" s="39" t="s">
        <v>248</v>
      </c>
      <c r="C84" s="127">
        <v>50000</v>
      </c>
      <c r="D84" s="127">
        <v>50000</v>
      </c>
      <c r="E84" s="127">
        <v>50000</v>
      </c>
      <c r="F84" s="127">
        <v>50000</v>
      </c>
      <c r="G84" s="127">
        <v>50000</v>
      </c>
      <c r="H84" s="127">
        <v>0</v>
      </c>
      <c r="I84" s="115">
        <v>0</v>
      </c>
      <c r="J84" s="115">
        <v>0</v>
      </c>
      <c r="K84" s="115">
        <v>0</v>
      </c>
      <c r="L84" s="117">
        <v>0</v>
      </c>
      <c r="M84" s="117">
        <v>0</v>
      </c>
      <c r="N84" s="117">
        <v>0</v>
      </c>
      <c r="P84" s="30"/>
      <c r="Q84" s="30"/>
    </row>
    <row r="85" spans="1:17" s="76" customFormat="1" x14ac:dyDescent="0.2">
      <c r="A85" s="46">
        <v>10</v>
      </c>
      <c r="B85" s="17" t="s">
        <v>249</v>
      </c>
      <c r="C85" s="127">
        <v>25000</v>
      </c>
      <c r="D85" s="127">
        <v>25000</v>
      </c>
      <c r="E85" s="127">
        <v>25000</v>
      </c>
      <c r="F85" s="127">
        <v>25000</v>
      </c>
      <c r="G85" s="127">
        <v>25000</v>
      </c>
      <c r="H85" s="127">
        <v>25000</v>
      </c>
      <c r="I85" s="127">
        <v>25000</v>
      </c>
      <c r="J85" s="127">
        <v>25000</v>
      </c>
      <c r="K85" s="127">
        <v>25000</v>
      </c>
      <c r="L85" s="127">
        <v>25000</v>
      </c>
      <c r="M85" s="127">
        <v>25000</v>
      </c>
      <c r="N85" s="127">
        <v>25000</v>
      </c>
      <c r="P85" s="30"/>
      <c r="Q85" s="30"/>
    </row>
    <row r="86" spans="1:17" s="76" customFormat="1" x14ac:dyDescent="0.2">
      <c r="A86" s="46">
        <v>11</v>
      </c>
      <c r="B86" s="17" t="s">
        <v>250</v>
      </c>
      <c r="C86" s="127">
        <v>25000</v>
      </c>
      <c r="D86" s="127">
        <v>25000</v>
      </c>
      <c r="E86" s="127">
        <v>25000</v>
      </c>
      <c r="F86" s="127">
        <v>25000</v>
      </c>
      <c r="G86" s="127">
        <v>25000</v>
      </c>
      <c r="H86" s="127">
        <v>25000</v>
      </c>
      <c r="I86" s="127">
        <v>25000</v>
      </c>
      <c r="J86" s="127">
        <v>25000</v>
      </c>
      <c r="K86" s="127">
        <v>25000</v>
      </c>
      <c r="L86" s="127">
        <v>25000</v>
      </c>
      <c r="M86" s="127">
        <v>25000</v>
      </c>
      <c r="N86" s="127">
        <v>25000</v>
      </c>
      <c r="P86" s="30"/>
      <c r="Q86" s="30"/>
    </row>
    <row r="87" spans="1:17" s="76" customFormat="1" x14ac:dyDescent="0.2">
      <c r="A87" s="46">
        <v>12</v>
      </c>
      <c r="B87" s="41" t="s">
        <v>251</v>
      </c>
      <c r="C87" s="127">
        <v>0</v>
      </c>
      <c r="D87" s="127">
        <v>50000</v>
      </c>
      <c r="E87" s="127">
        <v>0</v>
      </c>
      <c r="F87" s="127">
        <v>0</v>
      </c>
      <c r="G87" s="127">
        <v>0</v>
      </c>
      <c r="H87" s="127">
        <v>0</v>
      </c>
      <c r="I87" s="115">
        <v>0</v>
      </c>
      <c r="J87" s="115">
        <v>0</v>
      </c>
      <c r="K87" s="115">
        <v>0</v>
      </c>
      <c r="L87" s="117">
        <v>0</v>
      </c>
      <c r="M87" s="117">
        <v>0</v>
      </c>
      <c r="N87" s="117">
        <v>0</v>
      </c>
      <c r="P87" s="30"/>
      <c r="Q87" s="30"/>
    </row>
    <row r="88" spans="1:17" s="44" customFormat="1" x14ac:dyDescent="0.2">
      <c r="A88" s="48">
        <v>13</v>
      </c>
      <c r="B88" s="49" t="s">
        <v>261</v>
      </c>
      <c r="C88" s="115">
        <f>100000+10000+10000+280000+10000+10000+567500+80000</f>
        <v>1067500</v>
      </c>
      <c r="D88" s="115">
        <f>973475+10000+280000+10000+535000+80000</f>
        <v>1888475</v>
      </c>
      <c r="E88" s="115">
        <f>80000+100000+275000+530000+10000+392651+875000+411650</f>
        <v>2674301</v>
      </c>
      <c r="F88" s="115">
        <f>685000+825000+80000</f>
        <v>1590000</v>
      </c>
      <c r="G88" s="115">
        <f>680000+32000+50000+85000</f>
        <v>847000</v>
      </c>
      <c r="H88" s="115">
        <f>85000</f>
        <v>85000</v>
      </c>
      <c r="I88" s="115">
        <v>1641250</v>
      </c>
      <c r="J88" s="115">
        <f>50000+550000+1057100</f>
        <v>1657100</v>
      </c>
      <c r="K88" s="115">
        <v>1000</v>
      </c>
      <c r="L88" s="123">
        <f>250000+50000+691450+15000</f>
        <v>1006450</v>
      </c>
      <c r="M88" s="123">
        <f>380000+130000+693050+14000</f>
        <v>1217050</v>
      </c>
      <c r="N88" s="123">
        <f>80000+1000000+156000+500000+655000+160000+1533325+14000</f>
        <v>4098325</v>
      </c>
      <c r="O88" s="124"/>
    </row>
    <row r="89" spans="1:17" x14ac:dyDescent="0.2">
      <c r="A89" s="46">
        <v>14</v>
      </c>
      <c r="B89" s="41" t="s">
        <v>282</v>
      </c>
      <c r="C89" s="127">
        <v>0</v>
      </c>
      <c r="D89" s="127">
        <v>0</v>
      </c>
      <c r="E89" s="127">
        <v>0</v>
      </c>
      <c r="F89" s="127">
        <v>0</v>
      </c>
      <c r="G89" s="127">
        <v>24000</v>
      </c>
      <c r="H89" s="127">
        <v>0</v>
      </c>
      <c r="I89" s="115">
        <v>0</v>
      </c>
      <c r="J89" s="115">
        <v>0</v>
      </c>
      <c r="K89" s="115">
        <v>0</v>
      </c>
      <c r="L89" s="117">
        <v>0</v>
      </c>
      <c r="M89" s="117">
        <v>0</v>
      </c>
      <c r="N89" s="117">
        <v>0</v>
      </c>
    </row>
    <row r="90" spans="1:17" x14ac:dyDescent="0.2">
      <c r="A90" s="46">
        <v>15</v>
      </c>
      <c r="B90" s="50" t="s">
        <v>155</v>
      </c>
      <c r="C90" s="127">
        <v>50000</v>
      </c>
      <c r="D90" s="127">
        <v>0</v>
      </c>
      <c r="E90" s="127">
        <v>50000</v>
      </c>
      <c r="F90" s="127">
        <v>0</v>
      </c>
      <c r="G90" s="127">
        <v>0</v>
      </c>
      <c r="H90" s="127">
        <v>0</v>
      </c>
      <c r="I90" s="127">
        <v>0</v>
      </c>
      <c r="J90" s="127">
        <v>0</v>
      </c>
      <c r="K90" s="115">
        <v>0</v>
      </c>
      <c r="L90" s="117">
        <v>0</v>
      </c>
      <c r="M90" s="117">
        <v>0</v>
      </c>
      <c r="N90" s="117">
        <v>0</v>
      </c>
    </row>
    <row r="91" spans="1:17" x14ac:dyDescent="0.2">
      <c r="A91" s="46">
        <v>16</v>
      </c>
      <c r="B91" s="17" t="s">
        <v>252</v>
      </c>
      <c r="C91" s="127">
        <v>0</v>
      </c>
      <c r="D91" s="127">
        <v>0</v>
      </c>
      <c r="E91" s="127">
        <v>0</v>
      </c>
      <c r="F91" s="114">
        <v>300000</v>
      </c>
      <c r="G91" s="114">
        <v>320000</v>
      </c>
      <c r="H91" s="127">
        <v>0</v>
      </c>
      <c r="I91" s="127">
        <v>0</v>
      </c>
      <c r="J91" s="127">
        <v>300000</v>
      </c>
      <c r="K91" s="115">
        <v>0</v>
      </c>
      <c r="L91" s="117">
        <v>0</v>
      </c>
      <c r="M91" s="117">
        <v>300000</v>
      </c>
      <c r="N91" s="117">
        <v>0</v>
      </c>
    </row>
    <row r="92" spans="1:17" x14ac:dyDescent="0.2">
      <c r="A92" s="46">
        <v>17</v>
      </c>
      <c r="B92" s="39" t="s">
        <v>253</v>
      </c>
      <c r="C92" s="127">
        <v>20000</v>
      </c>
      <c r="D92" s="127">
        <v>0</v>
      </c>
      <c r="E92" s="127">
        <v>0</v>
      </c>
      <c r="F92" s="114">
        <v>300000</v>
      </c>
      <c r="G92" s="114">
        <v>300000</v>
      </c>
      <c r="H92" s="127">
        <v>0</v>
      </c>
      <c r="I92" s="127">
        <v>0</v>
      </c>
      <c r="J92" s="127">
        <v>300000</v>
      </c>
      <c r="K92" s="115">
        <v>0</v>
      </c>
      <c r="L92" s="117">
        <v>0</v>
      </c>
      <c r="M92" s="117">
        <v>300000</v>
      </c>
      <c r="N92" s="117">
        <v>0</v>
      </c>
    </row>
    <row r="93" spans="1:17" x14ac:dyDescent="0.2">
      <c r="A93" s="46">
        <v>18</v>
      </c>
      <c r="B93" s="51" t="s">
        <v>259</v>
      </c>
      <c r="C93" s="131">
        <v>0</v>
      </c>
      <c r="D93" s="131">
        <v>40600</v>
      </c>
      <c r="E93" s="131">
        <v>0</v>
      </c>
      <c r="F93" s="131">
        <v>0</v>
      </c>
      <c r="G93" s="131">
        <v>0</v>
      </c>
      <c r="H93" s="127">
        <v>0</v>
      </c>
      <c r="I93" s="127">
        <v>0</v>
      </c>
      <c r="J93" s="127">
        <v>0</v>
      </c>
      <c r="K93" s="115">
        <v>0</v>
      </c>
      <c r="L93" s="117">
        <v>0</v>
      </c>
      <c r="M93" s="117">
        <v>0</v>
      </c>
      <c r="N93" s="117">
        <v>0</v>
      </c>
    </row>
    <row r="94" spans="1:17" x14ac:dyDescent="0.2">
      <c r="A94" s="46">
        <v>19</v>
      </c>
      <c r="B94" s="52" t="s">
        <v>278</v>
      </c>
      <c r="C94" s="127">
        <v>0</v>
      </c>
      <c r="D94" s="127">
        <v>0</v>
      </c>
      <c r="E94" s="127">
        <v>0</v>
      </c>
      <c r="F94" s="127">
        <v>0</v>
      </c>
      <c r="G94" s="114">
        <v>500000</v>
      </c>
      <c r="H94" s="127">
        <v>0</v>
      </c>
      <c r="I94" s="127">
        <v>0</v>
      </c>
      <c r="J94" s="115">
        <v>500000</v>
      </c>
      <c r="K94" s="115">
        <v>0</v>
      </c>
      <c r="L94" s="117">
        <v>0</v>
      </c>
      <c r="M94" s="117">
        <v>500000</v>
      </c>
      <c r="N94" s="117">
        <v>0</v>
      </c>
    </row>
    <row r="95" spans="1:17" x14ac:dyDescent="0.2">
      <c r="A95" s="46">
        <v>20</v>
      </c>
      <c r="B95" s="47" t="s">
        <v>279</v>
      </c>
      <c r="C95" s="127">
        <v>0</v>
      </c>
      <c r="D95" s="127">
        <v>0</v>
      </c>
      <c r="E95" s="127">
        <v>0</v>
      </c>
      <c r="F95" s="127">
        <v>0</v>
      </c>
      <c r="G95" s="127">
        <v>650000</v>
      </c>
      <c r="H95" s="127">
        <v>0</v>
      </c>
      <c r="I95" s="127">
        <v>0</v>
      </c>
      <c r="J95" s="127">
        <v>0</v>
      </c>
      <c r="K95" s="115">
        <v>0</v>
      </c>
      <c r="L95" s="117">
        <v>0</v>
      </c>
      <c r="M95" s="117">
        <v>0</v>
      </c>
      <c r="N95" s="117">
        <v>0</v>
      </c>
    </row>
    <row r="96" spans="1:17" x14ac:dyDescent="0.2">
      <c r="A96" s="46">
        <v>21</v>
      </c>
      <c r="B96" s="34" t="s">
        <v>288</v>
      </c>
      <c r="C96" s="127">
        <v>0</v>
      </c>
      <c r="D96" s="127">
        <v>0</v>
      </c>
      <c r="E96" s="127">
        <v>0</v>
      </c>
      <c r="F96" s="127">
        <v>0</v>
      </c>
      <c r="G96" s="127">
        <v>0</v>
      </c>
      <c r="H96" s="127">
        <v>2711600</v>
      </c>
      <c r="I96" s="127">
        <v>0</v>
      </c>
      <c r="J96" s="127">
        <v>0</v>
      </c>
      <c r="K96" s="115">
        <v>0</v>
      </c>
      <c r="L96" s="117">
        <v>0</v>
      </c>
      <c r="M96" s="117">
        <v>0</v>
      </c>
      <c r="N96" s="117">
        <v>0</v>
      </c>
    </row>
    <row r="97" spans="1:17" x14ac:dyDescent="0.2">
      <c r="A97" s="46">
        <v>22</v>
      </c>
      <c r="B97" s="53" t="s">
        <v>298</v>
      </c>
      <c r="C97" s="127">
        <v>0</v>
      </c>
      <c r="D97" s="127">
        <v>0</v>
      </c>
      <c r="E97" s="127">
        <v>0</v>
      </c>
      <c r="F97" s="127">
        <v>0</v>
      </c>
      <c r="G97" s="127">
        <v>0</v>
      </c>
      <c r="H97" s="127">
        <v>0</v>
      </c>
      <c r="I97" s="127">
        <v>50000</v>
      </c>
      <c r="J97" s="127">
        <v>0</v>
      </c>
      <c r="K97" s="127">
        <v>10000</v>
      </c>
      <c r="L97" s="117">
        <v>0</v>
      </c>
      <c r="M97" s="117">
        <v>0</v>
      </c>
      <c r="N97" s="117">
        <v>20000</v>
      </c>
    </row>
    <row r="98" spans="1:17" x14ac:dyDescent="0.2">
      <c r="A98" s="46">
        <v>23</v>
      </c>
      <c r="B98" s="34" t="s">
        <v>299</v>
      </c>
      <c r="C98" s="127">
        <v>0</v>
      </c>
      <c r="D98" s="127">
        <v>0</v>
      </c>
      <c r="E98" s="127">
        <v>0</v>
      </c>
      <c r="F98" s="127">
        <v>0</v>
      </c>
      <c r="G98" s="127">
        <v>0</v>
      </c>
      <c r="H98" s="127">
        <v>0</v>
      </c>
      <c r="I98" s="127">
        <v>0</v>
      </c>
      <c r="J98" s="127">
        <v>0</v>
      </c>
      <c r="K98" s="127">
        <v>10000</v>
      </c>
      <c r="L98" s="117">
        <v>0</v>
      </c>
      <c r="M98" s="117">
        <v>0</v>
      </c>
      <c r="N98" s="117">
        <v>0</v>
      </c>
    </row>
    <row r="99" spans="1:17" x14ac:dyDescent="0.2">
      <c r="A99" s="46">
        <v>24</v>
      </c>
      <c r="B99" s="27" t="s">
        <v>309</v>
      </c>
      <c r="C99" s="127">
        <v>0</v>
      </c>
      <c r="D99" s="127">
        <v>0</v>
      </c>
      <c r="E99" s="127">
        <v>0</v>
      </c>
      <c r="F99" s="127">
        <v>0</v>
      </c>
      <c r="G99" s="127">
        <v>0</v>
      </c>
      <c r="H99" s="127">
        <v>0</v>
      </c>
      <c r="I99" s="127">
        <v>0</v>
      </c>
      <c r="J99" s="127">
        <v>0</v>
      </c>
      <c r="K99" s="127">
        <v>0</v>
      </c>
      <c r="L99" s="127">
        <v>0</v>
      </c>
      <c r="M99" s="127">
        <v>0</v>
      </c>
      <c r="N99" s="127">
        <v>50000</v>
      </c>
    </row>
    <row r="100" spans="1:17" x14ac:dyDescent="0.2">
      <c r="A100" s="67"/>
      <c r="B100" s="26"/>
      <c r="C100" s="207"/>
      <c r="D100" s="207"/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</row>
    <row r="101" spans="1:17" x14ac:dyDescent="0.2">
      <c r="A101" s="67"/>
      <c r="B101" s="26"/>
      <c r="C101" s="207"/>
      <c r="D101" s="207"/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</row>
    <row r="102" spans="1:17" x14ac:dyDescent="0.2">
      <c r="A102" s="67"/>
      <c r="B102" s="26"/>
      <c r="C102" s="207"/>
      <c r="D102" s="207"/>
      <c r="E102" s="207"/>
      <c r="F102" s="207"/>
      <c r="G102" s="207"/>
      <c r="H102" s="207"/>
      <c r="I102" s="207"/>
      <c r="J102" s="207"/>
      <c r="K102" s="207"/>
      <c r="L102" s="207"/>
      <c r="M102" s="207"/>
      <c r="N102" s="207"/>
    </row>
    <row r="103" spans="1:17" ht="251.25" customHeight="1" x14ac:dyDescent="0.2">
      <c r="A103" s="67"/>
      <c r="B103" s="26"/>
      <c r="C103" s="207"/>
      <c r="D103" s="207"/>
      <c r="E103" s="207"/>
      <c r="F103" s="207"/>
      <c r="G103" s="207"/>
      <c r="H103" s="207"/>
      <c r="I103" s="207"/>
      <c r="J103" s="207"/>
      <c r="K103" s="207"/>
      <c r="L103" s="207"/>
      <c r="M103" s="207"/>
      <c r="N103" s="207"/>
    </row>
    <row r="104" spans="1:17" ht="48" customHeight="1" x14ac:dyDescent="0.2">
      <c r="A104" s="54"/>
      <c r="B104" s="26"/>
      <c r="C104" s="192"/>
      <c r="D104" s="132"/>
      <c r="E104" s="133"/>
      <c r="F104" s="133"/>
      <c r="G104" s="133"/>
      <c r="H104" s="133"/>
      <c r="I104" s="132"/>
      <c r="J104" s="132"/>
      <c r="K104" s="132"/>
      <c r="L104" s="134"/>
      <c r="M104" s="135"/>
      <c r="N104" s="132"/>
    </row>
    <row r="105" spans="1:17" ht="36.75" customHeight="1" x14ac:dyDescent="0.2">
      <c r="A105" s="234" t="s">
        <v>262</v>
      </c>
      <c r="B105" s="234"/>
      <c r="C105" s="234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</row>
    <row r="106" spans="1:17" ht="12.75" x14ac:dyDescent="0.2">
      <c r="A106" s="235" t="s">
        <v>305</v>
      </c>
      <c r="B106" s="235"/>
      <c r="C106" s="235"/>
      <c r="D106" s="235"/>
      <c r="E106" s="235"/>
      <c r="F106" s="235"/>
      <c r="G106" s="235"/>
      <c r="H106" s="235"/>
      <c r="I106" s="235"/>
      <c r="J106" s="235"/>
      <c r="K106" s="235"/>
      <c r="L106" s="235"/>
      <c r="M106" s="235"/>
      <c r="N106" s="235"/>
    </row>
    <row r="107" spans="1:17" x14ac:dyDescent="0.2">
      <c r="A107" s="55"/>
      <c r="B107" s="56"/>
      <c r="C107" s="193"/>
      <c r="D107" s="136"/>
      <c r="E107" s="137"/>
      <c r="F107" s="137"/>
      <c r="G107" s="137"/>
      <c r="H107" s="137"/>
      <c r="I107" s="136"/>
      <c r="J107" s="138"/>
      <c r="K107" s="138"/>
      <c r="L107" s="139"/>
      <c r="M107" s="140"/>
      <c r="N107" s="136"/>
    </row>
    <row r="108" spans="1:17" s="76" customFormat="1" ht="12.75" x14ac:dyDescent="0.2">
      <c r="A108" s="236" t="s">
        <v>141</v>
      </c>
      <c r="B108" s="18" t="s">
        <v>263</v>
      </c>
      <c r="C108" s="105" t="s">
        <v>143</v>
      </c>
      <c r="D108" s="105" t="s">
        <v>144</v>
      </c>
      <c r="E108" s="105" t="s">
        <v>145</v>
      </c>
      <c r="F108" s="105" t="s">
        <v>146</v>
      </c>
      <c r="G108" s="105" t="s">
        <v>8</v>
      </c>
      <c r="H108" s="105" t="s">
        <v>9</v>
      </c>
      <c r="I108" s="105" t="s">
        <v>147</v>
      </c>
      <c r="J108" s="105" t="s">
        <v>148</v>
      </c>
      <c r="K108" s="106" t="s">
        <v>149</v>
      </c>
      <c r="L108" s="105" t="s">
        <v>150</v>
      </c>
      <c r="M108" s="105" t="s">
        <v>151</v>
      </c>
      <c r="N108" s="105" t="s">
        <v>152</v>
      </c>
      <c r="P108" s="30"/>
      <c r="Q108" s="30"/>
    </row>
    <row r="109" spans="1:17" s="76" customFormat="1" ht="12.75" x14ac:dyDescent="0.2">
      <c r="A109" s="237"/>
      <c r="B109" s="19" t="s">
        <v>264</v>
      </c>
      <c r="C109" s="107">
        <v>2020</v>
      </c>
      <c r="D109" s="107">
        <v>2020</v>
      </c>
      <c r="E109" s="107">
        <v>2020</v>
      </c>
      <c r="F109" s="107">
        <v>2020</v>
      </c>
      <c r="G109" s="107">
        <v>2020</v>
      </c>
      <c r="H109" s="107">
        <v>2020</v>
      </c>
      <c r="I109" s="107">
        <v>2020</v>
      </c>
      <c r="J109" s="107">
        <v>2020</v>
      </c>
      <c r="K109" s="107">
        <v>2020</v>
      </c>
      <c r="L109" s="107">
        <v>2020</v>
      </c>
      <c r="M109" s="107">
        <v>2020</v>
      </c>
      <c r="N109" s="107">
        <v>2020</v>
      </c>
      <c r="P109" s="30"/>
      <c r="Q109" s="30"/>
    </row>
    <row r="110" spans="1:17" s="76" customFormat="1" ht="12.75" x14ac:dyDescent="0.2">
      <c r="A110" s="14" t="s">
        <v>201</v>
      </c>
      <c r="B110" s="22" t="s">
        <v>154</v>
      </c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P110" s="30"/>
      <c r="Q110" s="30"/>
    </row>
    <row r="111" spans="1:17" s="76" customFormat="1" x14ac:dyDescent="0.2">
      <c r="A111" s="46">
        <v>1</v>
      </c>
      <c r="B111" s="42" t="s">
        <v>209</v>
      </c>
      <c r="C111" s="113">
        <v>600000</v>
      </c>
      <c r="D111" s="113">
        <v>0</v>
      </c>
      <c r="E111" s="113">
        <v>0</v>
      </c>
      <c r="F111" s="113">
        <v>0</v>
      </c>
      <c r="G111" s="113">
        <v>600000</v>
      </c>
      <c r="H111" s="113">
        <v>0</v>
      </c>
      <c r="I111" s="113">
        <v>0</v>
      </c>
      <c r="J111" s="113">
        <v>0</v>
      </c>
      <c r="K111" s="113">
        <v>0</v>
      </c>
      <c r="L111" s="113">
        <v>0</v>
      </c>
      <c r="M111" s="113">
        <v>0</v>
      </c>
      <c r="N111" s="113">
        <v>0</v>
      </c>
      <c r="P111" s="30"/>
      <c r="Q111" s="30"/>
    </row>
    <row r="112" spans="1:17" s="76" customFormat="1" x14ac:dyDescent="0.2">
      <c r="A112" s="13">
        <v>2</v>
      </c>
      <c r="B112" s="45" t="s">
        <v>203</v>
      </c>
      <c r="C112" s="116">
        <v>375000</v>
      </c>
      <c r="D112" s="116">
        <v>375000</v>
      </c>
      <c r="E112" s="116">
        <v>375000</v>
      </c>
      <c r="F112" s="116">
        <v>375000</v>
      </c>
      <c r="G112" s="113">
        <v>150000</v>
      </c>
      <c r="H112" s="113">
        <v>150000</v>
      </c>
      <c r="I112" s="113">
        <v>150000</v>
      </c>
      <c r="J112" s="113">
        <v>150000</v>
      </c>
      <c r="K112" s="113">
        <v>150000</v>
      </c>
      <c r="L112" s="113">
        <v>0</v>
      </c>
      <c r="M112" s="113">
        <v>0</v>
      </c>
      <c r="N112" s="113">
        <v>0</v>
      </c>
      <c r="P112" s="30"/>
      <c r="Q112" s="30"/>
    </row>
    <row r="113" spans="1:17" s="76" customFormat="1" x14ac:dyDescent="0.2">
      <c r="A113" s="46">
        <v>3</v>
      </c>
      <c r="B113" s="17" t="s">
        <v>286</v>
      </c>
      <c r="C113" s="116">
        <v>0</v>
      </c>
      <c r="D113" s="113">
        <v>0</v>
      </c>
      <c r="E113" s="113">
        <v>0</v>
      </c>
      <c r="F113" s="113">
        <v>0</v>
      </c>
      <c r="G113" s="113">
        <v>0</v>
      </c>
      <c r="H113" s="113">
        <v>500000</v>
      </c>
      <c r="I113" s="113">
        <v>0</v>
      </c>
      <c r="J113" s="113">
        <v>0</v>
      </c>
      <c r="K113" s="113">
        <v>0</v>
      </c>
      <c r="L113" s="113">
        <v>0</v>
      </c>
      <c r="M113" s="113">
        <v>0</v>
      </c>
      <c r="N113" s="113">
        <v>0</v>
      </c>
      <c r="P113" s="30"/>
      <c r="Q113" s="30"/>
    </row>
    <row r="114" spans="1:17" s="76" customFormat="1" x14ac:dyDescent="0.2">
      <c r="A114" s="13">
        <v>4</v>
      </c>
      <c r="B114" s="17" t="s">
        <v>208</v>
      </c>
      <c r="C114" s="116">
        <v>0</v>
      </c>
      <c r="D114" s="113">
        <v>0</v>
      </c>
      <c r="E114" s="113">
        <v>0</v>
      </c>
      <c r="F114" s="113">
        <v>0</v>
      </c>
      <c r="G114" s="113">
        <v>0</v>
      </c>
      <c r="H114" s="113">
        <v>6700000</v>
      </c>
      <c r="I114" s="113">
        <v>0</v>
      </c>
      <c r="J114" s="113">
        <v>0</v>
      </c>
      <c r="K114" s="113">
        <v>0</v>
      </c>
      <c r="L114" s="113">
        <v>0</v>
      </c>
      <c r="M114" s="113">
        <v>0</v>
      </c>
      <c r="N114" s="113">
        <v>0</v>
      </c>
      <c r="P114" s="30"/>
      <c r="Q114" s="30"/>
    </row>
    <row r="115" spans="1:17" s="76" customFormat="1" x14ac:dyDescent="0.2">
      <c r="A115" s="29"/>
      <c r="B115" s="19"/>
      <c r="C115" s="107"/>
      <c r="D115" s="107"/>
      <c r="E115" s="107"/>
      <c r="F115" s="107"/>
      <c r="G115" s="107"/>
      <c r="H115" s="107"/>
      <c r="I115" s="113">
        <v>0</v>
      </c>
      <c r="J115" s="113">
        <v>0</v>
      </c>
      <c r="K115" s="113">
        <v>0</v>
      </c>
      <c r="L115" s="113">
        <v>0</v>
      </c>
      <c r="M115" s="113">
        <v>0</v>
      </c>
      <c r="N115" s="113">
        <v>0</v>
      </c>
      <c r="P115" s="30"/>
      <c r="Q115" s="30"/>
    </row>
    <row r="116" spans="1:17" s="76" customFormat="1" x14ac:dyDescent="0.2">
      <c r="A116" s="20" t="s">
        <v>156</v>
      </c>
      <c r="B116" s="21" t="s">
        <v>157</v>
      </c>
      <c r="C116" s="107"/>
      <c r="D116" s="107"/>
      <c r="E116" s="107"/>
      <c r="F116" s="107"/>
      <c r="G116" s="107"/>
      <c r="H116" s="107"/>
      <c r="I116" s="113">
        <v>0</v>
      </c>
      <c r="J116" s="113">
        <v>0</v>
      </c>
      <c r="K116" s="113">
        <v>0</v>
      </c>
      <c r="L116" s="113">
        <v>0</v>
      </c>
      <c r="M116" s="113">
        <v>0</v>
      </c>
      <c r="N116" s="113">
        <v>0</v>
      </c>
      <c r="P116" s="30"/>
      <c r="Q116" s="30"/>
    </row>
    <row r="117" spans="1:17" s="76" customFormat="1" x14ac:dyDescent="0.2">
      <c r="A117" s="46">
        <v>1</v>
      </c>
      <c r="B117" s="17" t="s">
        <v>254</v>
      </c>
      <c r="C117" s="113">
        <v>528900</v>
      </c>
      <c r="D117" s="113">
        <v>265100</v>
      </c>
      <c r="E117" s="113">
        <v>276350</v>
      </c>
      <c r="F117" s="113">
        <v>234000</v>
      </c>
      <c r="G117" s="113">
        <v>440700</v>
      </c>
      <c r="H117" s="113">
        <v>291150</v>
      </c>
      <c r="I117" s="113">
        <v>480600</v>
      </c>
      <c r="J117" s="113">
        <v>300150</v>
      </c>
      <c r="K117" s="113">
        <v>327900</v>
      </c>
      <c r="L117" s="113">
        <v>433350</v>
      </c>
      <c r="M117" s="113">
        <v>293950</v>
      </c>
      <c r="N117" s="113">
        <v>286900</v>
      </c>
      <c r="P117" s="30"/>
      <c r="Q117" s="30"/>
    </row>
    <row r="118" spans="1:17" s="76" customFormat="1" x14ac:dyDescent="0.2">
      <c r="A118" s="46">
        <v>2</v>
      </c>
      <c r="B118" s="17" t="s">
        <v>210</v>
      </c>
      <c r="C118" s="194">
        <v>361175</v>
      </c>
      <c r="D118" s="113">
        <v>0</v>
      </c>
      <c r="E118" s="113">
        <v>0</v>
      </c>
      <c r="F118" s="113">
        <v>0</v>
      </c>
      <c r="G118" s="113">
        <v>0</v>
      </c>
      <c r="H118" s="113">
        <v>0</v>
      </c>
      <c r="I118" s="113">
        <v>0</v>
      </c>
      <c r="J118" s="113">
        <v>0</v>
      </c>
      <c r="K118" s="113">
        <v>0</v>
      </c>
      <c r="L118" s="113">
        <v>0</v>
      </c>
      <c r="M118" s="113">
        <v>0</v>
      </c>
      <c r="N118" s="113">
        <v>0</v>
      </c>
      <c r="P118" s="30"/>
      <c r="Q118" s="30"/>
    </row>
    <row r="119" spans="1:17" s="76" customFormat="1" x14ac:dyDescent="0.2">
      <c r="A119" s="46">
        <v>3</v>
      </c>
      <c r="B119" s="39" t="s">
        <v>204</v>
      </c>
      <c r="C119" s="113">
        <v>20000</v>
      </c>
      <c r="D119" s="113">
        <v>19375</v>
      </c>
      <c r="E119" s="141">
        <v>16750</v>
      </c>
      <c r="F119" s="113">
        <v>15000</v>
      </c>
      <c r="G119" s="113">
        <v>15000</v>
      </c>
      <c r="H119" s="113">
        <v>15000</v>
      </c>
      <c r="I119" s="113">
        <v>15000</v>
      </c>
      <c r="J119" s="113">
        <v>15000</v>
      </c>
      <c r="K119" s="113">
        <v>15000</v>
      </c>
      <c r="L119" s="113">
        <v>15000</v>
      </c>
      <c r="M119" s="113">
        <v>15000</v>
      </c>
      <c r="N119" s="113">
        <v>15000</v>
      </c>
      <c r="P119" s="30"/>
      <c r="Q119" s="30"/>
    </row>
    <row r="120" spans="1:17" s="76" customFormat="1" x14ac:dyDescent="0.2">
      <c r="A120" s="46">
        <v>4</v>
      </c>
      <c r="B120" s="39" t="s">
        <v>205</v>
      </c>
      <c r="C120" s="113">
        <v>400000</v>
      </c>
      <c r="D120" s="113">
        <v>200000</v>
      </c>
      <c r="E120" s="142">
        <v>150000</v>
      </c>
      <c r="F120" s="113">
        <v>100000</v>
      </c>
      <c r="G120" s="113">
        <v>0</v>
      </c>
      <c r="H120" s="113">
        <v>0</v>
      </c>
      <c r="I120" s="113">
        <v>0</v>
      </c>
      <c r="J120" s="113">
        <v>0</v>
      </c>
      <c r="K120" s="113">
        <v>0</v>
      </c>
      <c r="L120" s="113">
        <v>0</v>
      </c>
      <c r="M120" s="113">
        <v>0</v>
      </c>
      <c r="N120" s="113">
        <v>0</v>
      </c>
      <c r="P120" s="30"/>
      <c r="Q120" s="30"/>
    </row>
    <row r="121" spans="1:17" s="76" customFormat="1" x14ac:dyDescent="0.2">
      <c r="A121" s="46">
        <v>5</v>
      </c>
      <c r="B121" s="39" t="s">
        <v>206</v>
      </c>
      <c r="C121" s="113">
        <v>0</v>
      </c>
      <c r="D121" s="115">
        <v>191000</v>
      </c>
      <c r="E121" s="143">
        <v>0</v>
      </c>
      <c r="F121" s="142">
        <v>101000</v>
      </c>
      <c r="G121" s="113">
        <v>225000</v>
      </c>
      <c r="H121" s="113">
        <v>121000</v>
      </c>
      <c r="I121" s="113">
        <v>193000</v>
      </c>
      <c r="J121" s="113">
        <v>123500</v>
      </c>
      <c r="K121" s="113">
        <v>157000</v>
      </c>
      <c r="L121" s="113">
        <v>208000</v>
      </c>
      <c r="M121" s="113">
        <v>184000</v>
      </c>
      <c r="N121" s="113">
        <v>195700</v>
      </c>
      <c r="P121" s="30"/>
      <c r="Q121" s="30"/>
    </row>
    <row r="122" spans="1:17" s="76" customFormat="1" x14ac:dyDescent="0.2">
      <c r="A122" s="46">
        <v>6</v>
      </c>
      <c r="B122" s="17" t="s">
        <v>211</v>
      </c>
      <c r="C122" s="113">
        <v>0</v>
      </c>
      <c r="D122" s="113">
        <v>462780</v>
      </c>
      <c r="E122" s="113">
        <v>0</v>
      </c>
      <c r="F122" s="113">
        <v>0</v>
      </c>
      <c r="G122" s="113">
        <v>0</v>
      </c>
      <c r="H122" s="113">
        <v>0</v>
      </c>
      <c r="I122" s="113">
        <v>0</v>
      </c>
      <c r="J122" s="113">
        <v>0</v>
      </c>
      <c r="K122" s="113">
        <v>0</v>
      </c>
      <c r="L122" s="113">
        <v>0</v>
      </c>
      <c r="M122" s="113">
        <v>0</v>
      </c>
      <c r="N122" s="113">
        <v>0</v>
      </c>
      <c r="P122" s="30"/>
      <c r="Q122" s="30"/>
    </row>
    <row r="123" spans="1:17" s="76" customFormat="1" x14ac:dyDescent="0.2">
      <c r="A123" s="46">
        <v>7</v>
      </c>
      <c r="B123" s="39" t="s">
        <v>207</v>
      </c>
      <c r="C123" s="113">
        <v>0</v>
      </c>
      <c r="D123" s="113">
        <v>250500</v>
      </c>
      <c r="E123" s="113">
        <v>0</v>
      </c>
      <c r="F123" s="113">
        <v>0</v>
      </c>
      <c r="G123" s="113">
        <v>0</v>
      </c>
      <c r="H123" s="113">
        <v>0</v>
      </c>
      <c r="I123" s="113">
        <v>0</v>
      </c>
      <c r="J123" s="113">
        <v>315000</v>
      </c>
      <c r="K123" s="113">
        <v>0</v>
      </c>
      <c r="L123" s="113">
        <v>0</v>
      </c>
      <c r="M123" s="113">
        <v>0</v>
      </c>
      <c r="N123" s="113">
        <v>0</v>
      </c>
      <c r="P123" s="30"/>
      <c r="Q123" s="30"/>
    </row>
    <row r="124" spans="1:17" s="76" customFormat="1" x14ac:dyDescent="0.2">
      <c r="A124" s="46">
        <v>8</v>
      </c>
      <c r="B124" s="45" t="s">
        <v>203</v>
      </c>
      <c r="C124" s="116">
        <v>0</v>
      </c>
      <c r="D124" s="113">
        <v>0</v>
      </c>
      <c r="E124" s="113">
        <v>0</v>
      </c>
      <c r="F124" s="113">
        <v>0</v>
      </c>
      <c r="G124" s="113">
        <v>600000</v>
      </c>
      <c r="H124" s="113">
        <v>0</v>
      </c>
      <c r="I124" s="113">
        <v>0</v>
      </c>
      <c r="J124" s="113">
        <v>0</v>
      </c>
      <c r="K124" s="113">
        <v>0</v>
      </c>
      <c r="L124" s="113">
        <v>0</v>
      </c>
      <c r="M124" s="113">
        <v>0</v>
      </c>
      <c r="N124" s="113">
        <v>0</v>
      </c>
      <c r="P124" s="30"/>
      <c r="Q124" s="30"/>
    </row>
    <row r="125" spans="1:17" s="76" customFormat="1" ht="18" customHeight="1" x14ac:dyDescent="0.2">
      <c r="A125" s="46">
        <v>9</v>
      </c>
      <c r="B125" s="17" t="s">
        <v>208</v>
      </c>
      <c r="C125" s="116">
        <v>0</v>
      </c>
      <c r="D125" s="113">
        <v>0</v>
      </c>
      <c r="E125" s="113">
        <v>0</v>
      </c>
      <c r="F125" s="113">
        <v>0</v>
      </c>
      <c r="G125" s="113">
        <v>0</v>
      </c>
      <c r="H125" s="113">
        <v>510000</v>
      </c>
      <c r="I125" s="113">
        <v>0</v>
      </c>
      <c r="J125" s="113">
        <v>0</v>
      </c>
      <c r="K125" s="113">
        <v>0</v>
      </c>
      <c r="L125" s="113">
        <v>0</v>
      </c>
      <c r="M125" s="113">
        <v>0</v>
      </c>
      <c r="N125" s="113">
        <v>0</v>
      </c>
      <c r="P125" s="30"/>
      <c r="Q125" s="30"/>
    </row>
    <row r="126" spans="1:17" s="76" customFormat="1" x14ac:dyDescent="0.2">
      <c r="A126" s="46">
        <v>10</v>
      </c>
      <c r="B126" s="41" t="s">
        <v>287</v>
      </c>
      <c r="C126" s="113">
        <v>0</v>
      </c>
      <c r="D126" s="113">
        <v>0</v>
      </c>
      <c r="E126" s="113">
        <v>0</v>
      </c>
      <c r="F126" s="113">
        <v>0</v>
      </c>
      <c r="G126" s="113">
        <v>0</v>
      </c>
      <c r="H126" s="113">
        <v>1300000</v>
      </c>
      <c r="I126" s="113">
        <v>0</v>
      </c>
      <c r="J126" s="113">
        <v>0</v>
      </c>
      <c r="K126" s="113">
        <v>0</v>
      </c>
      <c r="L126" s="113">
        <v>0</v>
      </c>
      <c r="M126" s="113">
        <v>0</v>
      </c>
      <c r="N126" s="113">
        <v>0</v>
      </c>
      <c r="P126" s="30"/>
      <c r="Q126" s="30"/>
    </row>
    <row r="127" spans="1:17" s="76" customFormat="1" x14ac:dyDescent="0.2">
      <c r="A127" s="46">
        <v>11</v>
      </c>
      <c r="B127" s="57" t="s">
        <v>301</v>
      </c>
      <c r="C127" s="113">
        <v>0</v>
      </c>
      <c r="D127" s="113">
        <v>0</v>
      </c>
      <c r="E127" s="113">
        <v>0</v>
      </c>
      <c r="F127" s="113">
        <v>0</v>
      </c>
      <c r="G127" s="113">
        <v>0</v>
      </c>
      <c r="H127" s="113">
        <v>0</v>
      </c>
      <c r="I127" s="113">
        <v>500000</v>
      </c>
      <c r="J127" s="113">
        <v>0</v>
      </c>
      <c r="K127" s="113">
        <v>0</v>
      </c>
      <c r="L127" s="113">
        <v>0</v>
      </c>
      <c r="M127" s="113">
        <v>0</v>
      </c>
      <c r="N127" s="113">
        <v>0</v>
      </c>
      <c r="P127" s="30"/>
      <c r="Q127" s="30"/>
    </row>
    <row r="128" spans="1:17" s="76" customFormat="1" x14ac:dyDescent="0.2">
      <c r="A128" s="46">
        <v>12</v>
      </c>
      <c r="B128" s="39" t="s">
        <v>291</v>
      </c>
      <c r="C128" s="113">
        <v>0</v>
      </c>
      <c r="D128" s="113">
        <v>0</v>
      </c>
      <c r="E128" s="113">
        <v>100000</v>
      </c>
      <c r="F128" s="113">
        <v>100000</v>
      </c>
      <c r="G128" s="113">
        <v>100000</v>
      </c>
      <c r="H128" s="113">
        <v>100000</v>
      </c>
      <c r="I128" s="113">
        <v>100000</v>
      </c>
      <c r="J128" s="113">
        <v>100000</v>
      </c>
      <c r="K128" s="113">
        <v>100000</v>
      </c>
      <c r="L128" s="113">
        <v>100000</v>
      </c>
      <c r="M128" s="113">
        <v>100000</v>
      </c>
      <c r="N128" s="113">
        <v>100000</v>
      </c>
      <c r="P128" s="30"/>
      <c r="Q128" s="30"/>
    </row>
    <row r="129" spans="1:17" s="76" customFormat="1" x14ac:dyDescent="0.2">
      <c r="A129" s="46">
        <v>13</v>
      </c>
      <c r="B129" s="39" t="s">
        <v>293</v>
      </c>
      <c r="C129" s="113">
        <v>0</v>
      </c>
      <c r="D129" s="113">
        <v>0</v>
      </c>
      <c r="E129" s="113">
        <v>0</v>
      </c>
      <c r="F129" s="113">
        <v>0</v>
      </c>
      <c r="G129" s="113">
        <v>0</v>
      </c>
      <c r="H129" s="113">
        <v>0</v>
      </c>
      <c r="I129" s="113">
        <v>523000</v>
      </c>
      <c r="J129" s="113">
        <v>0</v>
      </c>
      <c r="K129" s="113">
        <v>0</v>
      </c>
      <c r="L129" s="113">
        <v>0</v>
      </c>
      <c r="M129" s="113">
        <v>0</v>
      </c>
      <c r="N129" s="113">
        <v>0</v>
      </c>
      <c r="P129" s="30"/>
      <c r="Q129" s="30"/>
    </row>
    <row r="130" spans="1:17" s="76" customFormat="1" ht="12.75" x14ac:dyDescent="0.2">
      <c r="A130" s="55"/>
      <c r="B130" s="58"/>
      <c r="C130" s="195"/>
      <c r="D130" s="136"/>
      <c r="E130" s="136"/>
      <c r="F130" s="136"/>
      <c r="G130" s="136"/>
      <c r="H130" s="136"/>
      <c r="I130" s="136"/>
      <c r="J130" s="136"/>
      <c r="K130" s="136"/>
      <c r="L130" s="139"/>
      <c r="M130" s="136"/>
      <c r="N130" s="136"/>
      <c r="P130" s="30"/>
      <c r="Q130" s="30"/>
    </row>
    <row r="131" spans="1:17" s="76" customFormat="1" ht="12.75" x14ac:dyDescent="0.2">
      <c r="A131" s="234" t="s">
        <v>158</v>
      </c>
      <c r="B131" s="234"/>
      <c r="C131" s="234"/>
      <c r="D131" s="234"/>
      <c r="E131" s="234"/>
      <c r="F131" s="234"/>
      <c r="G131" s="234"/>
      <c r="H131" s="234"/>
      <c r="I131" s="144"/>
      <c r="J131" s="144"/>
      <c r="K131" s="144"/>
      <c r="L131" s="144"/>
      <c r="M131" s="144"/>
      <c r="N131" s="144"/>
      <c r="P131" s="30"/>
      <c r="Q131" s="30"/>
    </row>
    <row r="132" spans="1:17" s="76" customFormat="1" ht="12.75" x14ac:dyDescent="0.2">
      <c r="A132" s="234" t="s">
        <v>159</v>
      </c>
      <c r="B132" s="234"/>
      <c r="C132" s="234"/>
      <c r="D132" s="234"/>
      <c r="E132" s="234"/>
      <c r="F132" s="234"/>
      <c r="G132" s="234"/>
      <c r="H132" s="234"/>
      <c r="I132" s="144"/>
      <c r="J132" s="144"/>
      <c r="K132" s="144"/>
      <c r="L132" s="144"/>
      <c r="M132" s="144"/>
      <c r="N132" s="144"/>
      <c r="P132" s="30"/>
      <c r="Q132" s="30"/>
    </row>
    <row r="133" spans="1:17" s="76" customFormat="1" ht="12.75" x14ac:dyDescent="0.2">
      <c r="A133" s="235" t="s">
        <v>305</v>
      </c>
      <c r="B133" s="235"/>
      <c r="C133" s="235"/>
      <c r="D133" s="235"/>
      <c r="E133" s="235"/>
      <c r="F133" s="235"/>
      <c r="G133" s="235"/>
      <c r="H133" s="235"/>
      <c r="I133" s="145"/>
      <c r="J133" s="145"/>
      <c r="K133" s="145"/>
      <c r="L133" s="145"/>
      <c r="M133" s="145"/>
      <c r="N133" s="145"/>
      <c r="P133" s="30"/>
      <c r="Q133" s="30"/>
    </row>
    <row r="134" spans="1:17" s="76" customFormat="1" ht="12.75" x14ac:dyDescent="0.2">
      <c r="A134" s="2"/>
      <c r="B134" s="1"/>
      <c r="C134" s="146"/>
      <c r="D134" s="146"/>
      <c r="E134" s="146"/>
      <c r="F134" s="146"/>
      <c r="G134" s="146"/>
      <c r="H134" s="146"/>
      <c r="I134" s="146"/>
      <c r="J134" s="147"/>
      <c r="K134" s="147"/>
      <c r="L134" s="148"/>
      <c r="M134" s="147"/>
      <c r="N134" s="147"/>
      <c r="P134" s="30"/>
      <c r="Q134" s="30"/>
    </row>
    <row r="135" spans="1:17" s="76" customFormat="1" x14ac:dyDescent="0.25">
      <c r="A135" s="59"/>
      <c r="B135" s="60"/>
      <c r="C135" s="5"/>
      <c r="D135" s="149"/>
      <c r="E135" s="149"/>
      <c r="F135" s="149"/>
      <c r="G135" s="149"/>
      <c r="H135" s="150"/>
      <c r="I135" s="149"/>
      <c r="J135" s="149"/>
      <c r="K135" s="149"/>
      <c r="L135" s="151"/>
      <c r="M135" s="152"/>
      <c r="N135" s="138"/>
      <c r="P135" s="30"/>
      <c r="Q135" s="30"/>
    </row>
    <row r="136" spans="1:17" s="76" customFormat="1" ht="12.75" x14ac:dyDescent="0.2">
      <c r="A136" s="3" t="s">
        <v>141</v>
      </c>
      <c r="B136" s="6" t="s">
        <v>142</v>
      </c>
      <c r="C136" s="232" t="s">
        <v>160</v>
      </c>
      <c r="D136" s="233"/>
      <c r="E136" s="153" t="s">
        <v>161</v>
      </c>
      <c r="F136" s="153" t="s">
        <v>161</v>
      </c>
      <c r="G136" s="153" t="s">
        <v>307</v>
      </c>
      <c r="H136" s="153" t="s">
        <v>161</v>
      </c>
      <c r="I136" s="154"/>
      <c r="J136" s="152"/>
      <c r="K136" s="155"/>
      <c r="L136" s="139"/>
      <c r="M136" s="152"/>
      <c r="N136" s="152"/>
      <c r="P136" s="30"/>
      <c r="Q136" s="30"/>
    </row>
    <row r="137" spans="1:17" s="76" customFormat="1" ht="12.75" x14ac:dyDescent="0.2">
      <c r="A137" s="4"/>
      <c r="B137" s="7" t="s">
        <v>153</v>
      </c>
      <c r="C137" s="228"/>
      <c r="D137" s="229"/>
      <c r="E137" s="156" t="s">
        <v>162</v>
      </c>
      <c r="F137" s="156" t="s">
        <v>163</v>
      </c>
      <c r="G137" s="156" t="s">
        <v>310</v>
      </c>
      <c r="H137" s="156" t="s">
        <v>312</v>
      </c>
      <c r="I137" s="157"/>
      <c r="J137" s="154"/>
      <c r="K137" s="154"/>
      <c r="L137" s="148"/>
      <c r="M137" s="154"/>
      <c r="N137" s="154"/>
      <c r="P137" s="30"/>
      <c r="Q137" s="30"/>
    </row>
    <row r="138" spans="1:17" s="76" customFormat="1" ht="12.75" x14ac:dyDescent="0.2">
      <c r="A138" s="61"/>
      <c r="B138" s="62" t="s">
        <v>164</v>
      </c>
      <c r="C138" s="196"/>
      <c r="D138" s="158"/>
      <c r="E138" s="158"/>
      <c r="F138" s="158"/>
      <c r="G138" s="158"/>
      <c r="H138" s="159"/>
      <c r="I138" s="160"/>
      <c r="J138" s="157"/>
      <c r="K138" s="157"/>
      <c r="L138" s="161"/>
      <c r="M138" s="157"/>
      <c r="N138" s="157"/>
      <c r="P138" s="30"/>
      <c r="Q138" s="30"/>
    </row>
    <row r="139" spans="1:17" s="76" customFormat="1" x14ac:dyDescent="0.2">
      <c r="A139" s="40">
        <v>1</v>
      </c>
      <c r="B139" s="63" t="s">
        <v>165</v>
      </c>
      <c r="C139" s="197" t="s">
        <v>120</v>
      </c>
      <c r="D139" s="162"/>
      <c r="E139" s="115">
        <v>200000</v>
      </c>
      <c r="F139" s="115">
        <v>200000</v>
      </c>
      <c r="G139" s="115">
        <v>150000</v>
      </c>
      <c r="H139" s="115">
        <v>150000</v>
      </c>
      <c r="I139" s="152"/>
      <c r="J139" s="152"/>
      <c r="K139" s="152"/>
      <c r="L139" s="139"/>
      <c r="M139" s="152"/>
      <c r="N139" s="163"/>
      <c r="P139" s="30"/>
      <c r="Q139" s="30"/>
    </row>
    <row r="140" spans="1:17" s="76" customFormat="1" x14ac:dyDescent="0.2">
      <c r="A140" s="65">
        <v>2</v>
      </c>
      <c r="B140" s="63" t="s">
        <v>166</v>
      </c>
      <c r="C140" s="197" t="s">
        <v>127</v>
      </c>
      <c r="D140" s="162"/>
      <c r="E140" s="115">
        <v>200000</v>
      </c>
      <c r="F140" s="115">
        <v>200000</v>
      </c>
      <c r="G140" s="115">
        <v>200000</v>
      </c>
      <c r="H140" s="115">
        <v>200000</v>
      </c>
      <c r="I140" s="152"/>
      <c r="J140" s="152"/>
      <c r="K140" s="152"/>
      <c r="L140" s="139"/>
      <c r="M140" s="152"/>
      <c r="N140" s="164"/>
      <c r="P140" s="30"/>
      <c r="Q140" s="30"/>
    </row>
    <row r="141" spans="1:17" s="76" customFormat="1" x14ac:dyDescent="0.2">
      <c r="A141" s="40">
        <v>3</v>
      </c>
      <c r="B141" s="66" t="s">
        <v>167</v>
      </c>
      <c r="C141" s="198" t="s">
        <v>125</v>
      </c>
      <c r="D141" s="165"/>
      <c r="E141" s="115">
        <v>150000</v>
      </c>
      <c r="F141" s="115">
        <v>150000</v>
      </c>
      <c r="G141" s="115">
        <v>100000</v>
      </c>
      <c r="H141" s="115">
        <v>200000</v>
      </c>
      <c r="I141" s="152"/>
      <c r="J141" s="152"/>
      <c r="K141" s="152"/>
      <c r="L141" s="139"/>
      <c r="M141" s="152"/>
      <c r="N141" s="164"/>
      <c r="P141" s="30"/>
      <c r="Q141" s="30"/>
    </row>
    <row r="142" spans="1:17" s="76" customFormat="1" x14ac:dyDescent="0.2">
      <c r="A142" s="65">
        <v>4</v>
      </c>
      <c r="B142" s="63" t="s">
        <v>168</v>
      </c>
      <c r="C142" s="197" t="s">
        <v>129</v>
      </c>
      <c r="D142" s="162"/>
      <c r="E142" s="115">
        <v>200000</v>
      </c>
      <c r="F142" s="115">
        <v>200000</v>
      </c>
      <c r="G142" s="115">
        <v>200000</v>
      </c>
      <c r="H142" s="115">
        <v>200000</v>
      </c>
      <c r="I142" s="152"/>
      <c r="J142" s="152"/>
      <c r="K142" s="152"/>
      <c r="L142" s="139"/>
      <c r="M142" s="152"/>
      <c r="N142" s="157"/>
      <c r="P142" s="30"/>
      <c r="Q142" s="30"/>
    </row>
    <row r="143" spans="1:17" s="76" customFormat="1" x14ac:dyDescent="0.2">
      <c r="A143" s="40">
        <v>5</v>
      </c>
      <c r="B143" s="63" t="s">
        <v>169</v>
      </c>
      <c r="C143" s="197" t="s">
        <v>170</v>
      </c>
      <c r="D143" s="162"/>
      <c r="E143" s="115">
        <v>100000</v>
      </c>
      <c r="F143" s="115">
        <v>100000</v>
      </c>
      <c r="G143" s="115">
        <v>100000</v>
      </c>
      <c r="H143" s="115">
        <v>100000</v>
      </c>
      <c r="I143" s="152"/>
      <c r="J143" s="152"/>
      <c r="K143" s="152"/>
      <c r="L143" s="139"/>
      <c r="M143" s="138"/>
      <c r="N143" s="164"/>
      <c r="P143" s="30"/>
      <c r="Q143" s="30"/>
    </row>
    <row r="144" spans="1:17" s="76" customFormat="1" x14ac:dyDescent="0.2">
      <c r="A144" s="65">
        <v>6</v>
      </c>
      <c r="B144" s="63" t="s">
        <v>171</v>
      </c>
      <c r="C144" s="197" t="s">
        <v>170</v>
      </c>
      <c r="D144" s="162"/>
      <c r="E144" s="115">
        <v>115000</v>
      </c>
      <c r="F144" s="115">
        <v>115000</v>
      </c>
      <c r="G144" s="115">
        <v>50000</v>
      </c>
      <c r="H144" s="115">
        <v>100000</v>
      </c>
      <c r="I144" s="152"/>
      <c r="J144" s="152"/>
      <c r="K144" s="152"/>
      <c r="L144" s="139"/>
      <c r="M144" s="138"/>
      <c r="N144" s="166"/>
      <c r="P144" s="30"/>
      <c r="Q144" s="30"/>
    </row>
    <row r="145" spans="1:17" s="76" customFormat="1" x14ac:dyDescent="0.2">
      <c r="A145" s="40">
        <v>7</v>
      </c>
      <c r="B145" s="64" t="s">
        <v>172</v>
      </c>
      <c r="C145" s="199" t="s">
        <v>136</v>
      </c>
      <c r="D145" s="167"/>
      <c r="E145" s="115">
        <v>315000</v>
      </c>
      <c r="F145" s="115">
        <v>325000</v>
      </c>
      <c r="G145" s="115">
        <v>200000</v>
      </c>
      <c r="H145" s="115">
        <v>400000</v>
      </c>
      <c r="I145" s="152"/>
      <c r="J145" s="152"/>
      <c r="K145" s="152"/>
      <c r="L145" s="139"/>
      <c r="M145" s="138"/>
      <c r="N145" s="166"/>
      <c r="P145" s="30"/>
      <c r="Q145" s="30"/>
    </row>
    <row r="146" spans="1:17" s="76" customFormat="1" x14ac:dyDescent="0.2">
      <c r="A146" s="67"/>
      <c r="B146" s="68"/>
      <c r="C146" s="155"/>
      <c r="D146" s="155"/>
      <c r="E146" s="152"/>
      <c r="F146" s="149"/>
      <c r="G146" s="152"/>
      <c r="H146" s="152"/>
      <c r="I146" s="152"/>
      <c r="J146" s="152"/>
      <c r="K146" s="152"/>
      <c r="L146" s="139"/>
      <c r="M146" s="138"/>
      <c r="N146" s="166"/>
      <c r="P146" s="30"/>
      <c r="Q146" s="30"/>
    </row>
    <row r="147" spans="1:17" s="76" customFormat="1" ht="12.75" x14ac:dyDescent="0.2">
      <c r="A147" s="69" t="s">
        <v>173</v>
      </c>
      <c r="B147" s="70"/>
      <c r="C147" s="200"/>
      <c r="D147" s="168"/>
      <c r="E147" s="168"/>
      <c r="F147" s="168"/>
      <c r="G147" s="168"/>
      <c r="H147" s="168"/>
      <c r="I147" s="169"/>
      <c r="J147" s="152"/>
      <c r="K147" s="155"/>
      <c r="L147" s="139"/>
      <c r="M147" s="152"/>
      <c r="N147" s="152"/>
      <c r="P147" s="30"/>
      <c r="Q147" s="30"/>
    </row>
    <row r="148" spans="1:17" s="76" customFormat="1" x14ac:dyDescent="0.2">
      <c r="A148" s="40">
        <v>1</v>
      </c>
      <c r="B148" s="63" t="s">
        <v>174</v>
      </c>
      <c r="C148" s="197" t="s">
        <v>97</v>
      </c>
      <c r="D148" s="170"/>
      <c r="E148" s="171">
        <v>315000</v>
      </c>
      <c r="F148" s="171">
        <v>210000</v>
      </c>
      <c r="G148" s="115">
        <v>0</v>
      </c>
      <c r="H148" s="115">
        <v>0</v>
      </c>
      <c r="I148" s="169"/>
      <c r="J148" s="152"/>
      <c r="K148" s="152"/>
      <c r="L148" s="139"/>
      <c r="M148" s="152"/>
      <c r="N148" s="152"/>
      <c r="P148" s="30"/>
      <c r="Q148" s="30"/>
    </row>
    <row r="149" spans="1:17" s="76" customFormat="1" x14ac:dyDescent="0.2">
      <c r="A149" s="40">
        <v>2</v>
      </c>
      <c r="B149" s="63" t="s">
        <v>175</v>
      </c>
      <c r="C149" s="197" t="s">
        <v>99</v>
      </c>
      <c r="D149" s="170"/>
      <c r="E149" s="171">
        <v>315000</v>
      </c>
      <c r="F149" s="115">
        <v>323500</v>
      </c>
      <c r="G149" s="115">
        <v>220000</v>
      </c>
      <c r="H149" s="115">
        <v>440000</v>
      </c>
      <c r="I149" s="169"/>
      <c r="J149" s="169"/>
      <c r="K149" s="169"/>
      <c r="L149" s="172"/>
      <c r="M149" s="169"/>
      <c r="N149" s="169"/>
      <c r="P149" s="30"/>
      <c r="Q149" s="30"/>
    </row>
    <row r="150" spans="1:17" s="76" customFormat="1" x14ac:dyDescent="0.2">
      <c r="A150" s="40">
        <v>3</v>
      </c>
      <c r="B150" s="63" t="s">
        <v>176</v>
      </c>
      <c r="C150" s="197" t="s">
        <v>84</v>
      </c>
      <c r="D150" s="170"/>
      <c r="E150" s="171">
        <v>315000</v>
      </c>
      <c r="F150" s="171">
        <v>315000</v>
      </c>
      <c r="G150" s="115">
        <v>220000</v>
      </c>
      <c r="H150" s="115">
        <v>440000</v>
      </c>
      <c r="I150" s="169"/>
      <c r="J150" s="169"/>
      <c r="K150" s="169"/>
      <c r="L150" s="172"/>
      <c r="M150" s="169"/>
      <c r="N150" s="169"/>
      <c r="P150" s="30"/>
      <c r="Q150" s="30"/>
    </row>
    <row r="151" spans="1:17" s="76" customFormat="1" x14ac:dyDescent="0.2">
      <c r="A151" s="40">
        <v>4</v>
      </c>
      <c r="B151" s="63" t="s">
        <v>177</v>
      </c>
      <c r="C151" s="197" t="s">
        <v>178</v>
      </c>
      <c r="D151" s="170"/>
      <c r="E151" s="171">
        <v>315000</v>
      </c>
      <c r="F151" s="171">
        <v>315000</v>
      </c>
      <c r="G151" s="115">
        <v>220000</v>
      </c>
      <c r="H151" s="115">
        <v>440000</v>
      </c>
      <c r="I151" s="169"/>
      <c r="J151" s="169"/>
      <c r="K151" s="169"/>
      <c r="L151" s="172"/>
      <c r="M151" s="169"/>
      <c r="N151" s="164"/>
      <c r="P151" s="30"/>
      <c r="Q151" s="30"/>
    </row>
    <row r="152" spans="1:17" s="76" customFormat="1" x14ac:dyDescent="0.2">
      <c r="A152" s="40">
        <v>5</v>
      </c>
      <c r="B152" s="63" t="s">
        <v>179</v>
      </c>
      <c r="C152" s="197" t="s">
        <v>91</v>
      </c>
      <c r="D152" s="170"/>
      <c r="E152" s="171">
        <v>315000</v>
      </c>
      <c r="F152" s="171">
        <v>315000</v>
      </c>
      <c r="G152" s="115">
        <v>220000</v>
      </c>
      <c r="H152" s="115">
        <v>440000</v>
      </c>
      <c r="I152" s="169"/>
      <c r="J152" s="169"/>
      <c r="K152" s="169"/>
      <c r="L152" s="172"/>
      <c r="M152" s="169"/>
      <c r="N152" s="164"/>
      <c r="P152" s="30"/>
      <c r="Q152" s="30"/>
    </row>
    <row r="153" spans="1:17" s="76" customFormat="1" x14ac:dyDescent="0.2">
      <c r="A153" s="40">
        <v>6</v>
      </c>
      <c r="B153" s="66" t="s">
        <v>180</v>
      </c>
      <c r="C153" s="198" t="s">
        <v>101</v>
      </c>
      <c r="D153" s="173"/>
      <c r="E153" s="171">
        <v>315000</v>
      </c>
      <c r="F153" s="171">
        <v>315000</v>
      </c>
      <c r="G153" s="115">
        <v>220000</v>
      </c>
      <c r="H153" s="115">
        <v>440000</v>
      </c>
      <c r="I153" s="169"/>
      <c r="J153" s="169"/>
      <c r="K153" s="169"/>
      <c r="L153" s="172"/>
      <c r="M153" s="169"/>
      <c r="N153" s="154"/>
      <c r="P153" s="30"/>
      <c r="Q153" s="30"/>
    </row>
    <row r="154" spans="1:17" s="76" customFormat="1" x14ac:dyDescent="0.2">
      <c r="A154" s="40">
        <v>7</v>
      </c>
      <c r="B154" s="63" t="s">
        <v>181</v>
      </c>
      <c r="C154" s="197" t="s">
        <v>93</v>
      </c>
      <c r="D154" s="170"/>
      <c r="E154" s="171">
        <v>315000</v>
      </c>
      <c r="F154" s="171">
        <v>315000</v>
      </c>
      <c r="G154" s="115">
        <v>0</v>
      </c>
      <c r="H154" s="115">
        <v>0</v>
      </c>
      <c r="I154" s="169"/>
      <c r="J154" s="169"/>
      <c r="K154" s="169"/>
      <c r="L154" s="172"/>
      <c r="M154" s="169"/>
      <c r="N154" s="166"/>
      <c r="P154" s="30"/>
      <c r="Q154" s="30"/>
    </row>
    <row r="155" spans="1:17" s="76" customFormat="1" x14ac:dyDescent="0.2">
      <c r="A155" s="40">
        <v>8</v>
      </c>
      <c r="B155" s="63" t="s">
        <v>182</v>
      </c>
      <c r="C155" s="197" t="s">
        <v>88</v>
      </c>
      <c r="D155" s="170"/>
      <c r="E155" s="171">
        <v>315000</v>
      </c>
      <c r="F155" s="171">
        <v>315000</v>
      </c>
      <c r="G155" s="115">
        <v>220000</v>
      </c>
      <c r="H155" s="115">
        <v>440000</v>
      </c>
      <c r="I155" s="169"/>
      <c r="J155" s="169"/>
      <c r="K155" s="169"/>
      <c r="L155" s="172"/>
      <c r="M155" s="169"/>
      <c r="N155" s="166"/>
      <c r="P155" s="30"/>
      <c r="Q155" s="30"/>
    </row>
    <row r="156" spans="1:17" s="76" customFormat="1" x14ac:dyDescent="0.2">
      <c r="A156" s="40">
        <v>9</v>
      </c>
      <c r="B156" s="63" t="s">
        <v>183</v>
      </c>
      <c r="C156" s="197" t="s">
        <v>89</v>
      </c>
      <c r="D156" s="170"/>
      <c r="E156" s="171">
        <v>315000</v>
      </c>
      <c r="F156" s="171">
        <v>315000</v>
      </c>
      <c r="G156" s="115">
        <v>220000</v>
      </c>
      <c r="H156" s="115">
        <v>440000</v>
      </c>
      <c r="I156" s="169"/>
      <c r="J156" s="169"/>
      <c r="K156" s="169"/>
      <c r="L156" s="172"/>
      <c r="M156" s="169"/>
      <c r="N156" s="166"/>
      <c r="P156" s="30"/>
      <c r="Q156" s="30"/>
    </row>
    <row r="157" spans="1:17" s="76" customFormat="1" x14ac:dyDescent="0.2">
      <c r="A157" s="40">
        <v>10</v>
      </c>
      <c r="B157" s="63" t="s">
        <v>184</v>
      </c>
      <c r="C157" s="197" t="s">
        <v>90</v>
      </c>
      <c r="D157" s="170"/>
      <c r="E157" s="171">
        <v>315000</v>
      </c>
      <c r="F157" s="115">
        <v>0</v>
      </c>
      <c r="G157" s="115">
        <v>0</v>
      </c>
      <c r="H157" s="115">
        <v>0</v>
      </c>
      <c r="I157" s="169"/>
      <c r="J157" s="169"/>
      <c r="K157" s="169"/>
      <c r="L157" s="172"/>
      <c r="M157" s="169"/>
      <c r="N157" s="166"/>
      <c r="P157" s="30"/>
      <c r="Q157" s="30"/>
    </row>
    <row r="158" spans="1:17" s="76" customFormat="1" x14ac:dyDescent="0.2">
      <c r="A158" s="40">
        <v>11</v>
      </c>
      <c r="B158" s="63" t="s">
        <v>185</v>
      </c>
      <c r="C158" s="230" t="s">
        <v>95</v>
      </c>
      <c r="D158" s="231"/>
      <c r="E158" s="171">
        <v>315000</v>
      </c>
      <c r="F158" s="115">
        <v>322500</v>
      </c>
      <c r="G158" s="115">
        <v>220000</v>
      </c>
      <c r="H158" s="115">
        <v>440000</v>
      </c>
      <c r="I158" s="169"/>
      <c r="J158" s="169"/>
      <c r="K158" s="169"/>
      <c r="L158" s="172"/>
      <c r="M158" s="169"/>
      <c r="N158" s="166"/>
      <c r="P158" s="30"/>
      <c r="Q158" s="30"/>
    </row>
    <row r="159" spans="1:17" s="76" customFormat="1" ht="12.75" x14ac:dyDescent="0.2">
      <c r="A159" s="67"/>
      <c r="B159" s="68"/>
      <c r="C159" s="160"/>
      <c r="D159" s="169"/>
      <c r="E159" s="169"/>
      <c r="F159" s="169"/>
      <c r="G159" s="169"/>
      <c r="H159" s="174"/>
      <c r="I159" s="169"/>
      <c r="J159" s="169"/>
      <c r="K159" s="169"/>
      <c r="L159" s="172"/>
      <c r="M159" s="169"/>
      <c r="N159" s="166"/>
      <c r="P159" s="30"/>
      <c r="Q159" s="30"/>
    </row>
    <row r="160" spans="1:17" s="76" customFormat="1" ht="12.75" x14ac:dyDescent="0.2">
      <c r="A160" s="67"/>
      <c r="B160" s="68"/>
      <c r="C160" s="201"/>
      <c r="D160" s="175"/>
      <c r="E160" s="169"/>
      <c r="F160" s="169"/>
      <c r="G160" s="169"/>
      <c r="H160" s="169"/>
      <c r="I160" s="169"/>
      <c r="J160" s="169"/>
      <c r="K160" s="169"/>
      <c r="L160" s="172"/>
      <c r="M160" s="169"/>
      <c r="N160" s="166"/>
      <c r="P160" s="30"/>
      <c r="Q160" s="30"/>
    </row>
    <row r="161" spans="1:17" s="76" customFormat="1" ht="12.75" x14ac:dyDescent="0.2">
      <c r="A161" s="71" t="s">
        <v>318</v>
      </c>
      <c r="B161" s="72"/>
      <c r="C161" s="202"/>
      <c r="D161" s="176"/>
      <c r="E161" s="177"/>
      <c r="F161" s="178"/>
      <c r="G161" s="178"/>
      <c r="H161" s="178"/>
      <c r="I161" s="179"/>
      <c r="J161" s="179"/>
      <c r="K161" s="179"/>
      <c r="L161" s="172"/>
      <c r="M161" s="179"/>
      <c r="N161" s="180"/>
      <c r="P161" s="30"/>
      <c r="Q161" s="30"/>
    </row>
    <row r="162" spans="1:17" s="76" customFormat="1" x14ac:dyDescent="0.2">
      <c r="A162" s="40">
        <v>1</v>
      </c>
      <c r="B162" s="47" t="s">
        <v>186</v>
      </c>
      <c r="C162" s="190" t="s">
        <v>56</v>
      </c>
      <c r="D162" s="181"/>
      <c r="E162" s="115">
        <v>200000</v>
      </c>
      <c r="F162" s="127">
        <v>0</v>
      </c>
      <c r="G162" s="127">
        <v>0</v>
      </c>
      <c r="H162" s="127">
        <v>100000</v>
      </c>
      <c r="I162" s="179"/>
      <c r="J162" s="179"/>
      <c r="K162" s="179"/>
      <c r="L162" s="172"/>
      <c r="M162" s="179"/>
      <c r="N162" s="180"/>
      <c r="P162" s="30"/>
      <c r="Q162" s="30"/>
    </row>
    <row r="163" spans="1:17" s="76" customFormat="1" x14ac:dyDescent="0.2">
      <c r="A163" s="40">
        <v>2</v>
      </c>
      <c r="B163" s="47" t="s">
        <v>187</v>
      </c>
      <c r="C163" s="190" t="s">
        <v>56</v>
      </c>
      <c r="D163" s="182"/>
      <c r="E163" s="115">
        <v>200000</v>
      </c>
      <c r="F163" s="127">
        <v>0</v>
      </c>
      <c r="G163" s="127">
        <v>0</v>
      </c>
      <c r="H163" s="127">
        <v>200000</v>
      </c>
      <c r="I163" s="179"/>
      <c r="J163" s="179"/>
      <c r="K163" s="179"/>
      <c r="L163" s="172"/>
      <c r="M163" s="179"/>
      <c r="N163" s="180"/>
      <c r="P163" s="30"/>
      <c r="Q163" s="30"/>
    </row>
    <row r="164" spans="1:17" s="76" customFormat="1" x14ac:dyDescent="0.2">
      <c r="A164" s="40">
        <v>3</v>
      </c>
      <c r="B164" s="47" t="s">
        <v>188</v>
      </c>
      <c r="C164" s="190" t="s">
        <v>57</v>
      </c>
      <c r="D164" s="182"/>
      <c r="E164" s="115">
        <v>200000</v>
      </c>
      <c r="F164" s="127">
        <v>0</v>
      </c>
      <c r="G164" s="127">
        <v>0</v>
      </c>
      <c r="H164" s="127">
        <v>200000</v>
      </c>
      <c r="I164" s="179"/>
      <c r="J164" s="179"/>
      <c r="K164" s="179"/>
      <c r="L164" s="172"/>
      <c r="M164" s="179"/>
      <c r="N164" s="180"/>
      <c r="P164" s="30"/>
      <c r="Q164" s="30"/>
    </row>
    <row r="165" spans="1:17" s="76" customFormat="1" x14ac:dyDescent="0.2">
      <c r="A165" s="40">
        <v>4</v>
      </c>
      <c r="B165" s="47" t="s">
        <v>189</v>
      </c>
      <c r="C165" s="190" t="s">
        <v>58</v>
      </c>
      <c r="D165" s="182"/>
      <c r="E165" s="115">
        <v>200000</v>
      </c>
      <c r="F165" s="127">
        <v>0</v>
      </c>
      <c r="G165" s="127">
        <v>0</v>
      </c>
      <c r="H165" s="127">
        <v>200000</v>
      </c>
      <c r="I165" s="179"/>
      <c r="J165" s="179"/>
      <c r="K165" s="179"/>
      <c r="L165" s="172"/>
      <c r="M165" s="179"/>
      <c r="N165" s="179"/>
      <c r="P165" s="30"/>
      <c r="Q165" s="30"/>
    </row>
    <row r="166" spans="1:17" s="76" customFormat="1" x14ac:dyDescent="0.2">
      <c r="A166" s="40">
        <v>5</v>
      </c>
      <c r="B166" s="47" t="s">
        <v>190</v>
      </c>
      <c r="C166" s="190" t="s">
        <v>58</v>
      </c>
      <c r="D166" s="182"/>
      <c r="E166" s="115">
        <v>200000</v>
      </c>
      <c r="F166" s="127">
        <v>0</v>
      </c>
      <c r="G166" s="127">
        <v>0</v>
      </c>
      <c r="H166" s="127">
        <v>150000</v>
      </c>
      <c r="I166" s="179"/>
      <c r="J166" s="179"/>
      <c r="K166" s="179"/>
      <c r="L166" s="172"/>
      <c r="M166" s="179"/>
      <c r="N166" s="179"/>
      <c r="P166" s="30"/>
      <c r="Q166" s="30"/>
    </row>
    <row r="167" spans="1:17" s="76" customFormat="1" x14ac:dyDescent="0.2">
      <c r="A167" s="40">
        <v>6</v>
      </c>
      <c r="B167" s="47" t="s">
        <v>191</v>
      </c>
      <c r="C167" s="190" t="s">
        <v>60</v>
      </c>
      <c r="D167" s="182"/>
      <c r="E167" s="115">
        <v>200000</v>
      </c>
      <c r="F167" s="127">
        <v>0</v>
      </c>
      <c r="G167" s="127">
        <v>0</v>
      </c>
      <c r="H167" s="127">
        <v>200000</v>
      </c>
      <c r="I167" s="179"/>
      <c r="J167" s="179"/>
      <c r="K167" s="179"/>
      <c r="L167" s="172"/>
      <c r="M167" s="179"/>
      <c r="N167" s="179"/>
      <c r="P167" s="30"/>
      <c r="Q167" s="30"/>
    </row>
    <row r="168" spans="1:17" s="76" customFormat="1" x14ac:dyDescent="0.2">
      <c r="A168" s="40">
        <v>7</v>
      </c>
      <c r="B168" s="47" t="s">
        <v>192</v>
      </c>
      <c r="C168" s="190" t="s">
        <v>60</v>
      </c>
      <c r="D168" s="182"/>
      <c r="E168" s="115">
        <v>200000</v>
      </c>
      <c r="F168" s="127">
        <v>0</v>
      </c>
      <c r="G168" s="127">
        <v>0</v>
      </c>
      <c r="H168" s="127">
        <v>0</v>
      </c>
      <c r="I168" s="179"/>
      <c r="J168" s="179"/>
      <c r="K168" s="179"/>
      <c r="L168" s="172"/>
      <c r="M168" s="179"/>
      <c r="N168" s="179"/>
      <c r="P168" s="30"/>
      <c r="Q168" s="30"/>
    </row>
    <row r="169" spans="1:17" s="76" customFormat="1" x14ac:dyDescent="0.2">
      <c r="A169" s="40">
        <v>8</v>
      </c>
      <c r="B169" s="47" t="s">
        <v>193</v>
      </c>
      <c r="C169" s="190" t="s">
        <v>60</v>
      </c>
      <c r="D169" s="182"/>
      <c r="E169" s="115">
        <v>200000</v>
      </c>
      <c r="F169" s="127">
        <v>0</v>
      </c>
      <c r="G169" s="127">
        <v>0</v>
      </c>
      <c r="H169" s="127">
        <v>200000</v>
      </c>
      <c r="I169" s="179"/>
      <c r="J169" s="179"/>
      <c r="K169" s="179"/>
      <c r="L169" s="172"/>
      <c r="M169" s="179"/>
      <c r="N169" s="179"/>
      <c r="P169" s="30"/>
      <c r="Q169" s="30"/>
    </row>
    <row r="170" spans="1:17" s="76" customFormat="1" x14ac:dyDescent="0.2">
      <c r="A170" s="40">
        <v>9</v>
      </c>
      <c r="B170" s="47" t="s">
        <v>194</v>
      </c>
      <c r="C170" s="226" t="s">
        <v>313</v>
      </c>
      <c r="D170" s="227"/>
      <c r="E170" s="115">
        <v>200000</v>
      </c>
      <c r="F170" s="127">
        <v>0</v>
      </c>
      <c r="G170" s="127">
        <v>0</v>
      </c>
      <c r="H170" s="127">
        <v>200000</v>
      </c>
      <c r="I170" s="179"/>
      <c r="J170" s="179"/>
      <c r="K170" s="179"/>
      <c r="L170" s="172"/>
      <c r="M170" s="179"/>
      <c r="N170" s="179"/>
      <c r="P170" s="30"/>
      <c r="Q170" s="30"/>
    </row>
    <row r="171" spans="1:17" s="76" customFormat="1" x14ac:dyDescent="0.2">
      <c r="A171" s="40">
        <v>10</v>
      </c>
      <c r="B171" s="47" t="s">
        <v>195</v>
      </c>
      <c r="C171" s="190" t="s">
        <v>56</v>
      </c>
      <c r="D171" s="182"/>
      <c r="E171" s="115">
        <v>200000</v>
      </c>
      <c r="F171" s="127">
        <v>0</v>
      </c>
      <c r="G171" s="127">
        <v>0</v>
      </c>
      <c r="H171" s="127">
        <v>200000</v>
      </c>
      <c r="I171" s="179"/>
      <c r="J171" s="179"/>
      <c r="K171" s="179"/>
      <c r="L171" s="172"/>
      <c r="M171" s="179"/>
      <c r="N171" s="179"/>
      <c r="P171" s="30"/>
      <c r="Q171" s="30"/>
    </row>
    <row r="172" spans="1:17" s="76" customFormat="1" x14ac:dyDescent="0.2">
      <c r="A172" s="40">
        <v>11</v>
      </c>
      <c r="B172" s="47" t="s">
        <v>197</v>
      </c>
      <c r="C172" s="190" t="s">
        <v>196</v>
      </c>
      <c r="D172" s="182"/>
      <c r="E172" s="115">
        <v>200000</v>
      </c>
      <c r="F172" s="127">
        <v>0</v>
      </c>
      <c r="G172" s="127">
        <v>0</v>
      </c>
      <c r="H172" s="127">
        <v>200000</v>
      </c>
      <c r="I172" s="179"/>
      <c r="J172" s="179"/>
      <c r="K172" s="179"/>
      <c r="L172" s="172"/>
      <c r="M172" s="179"/>
      <c r="N172" s="179"/>
      <c r="P172" s="30"/>
      <c r="Q172" s="30"/>
    </row>
    <row r="173" spans="1:17" s="76" customFormat="1" x14ac:dyDescent="0.2">
      <c r="A173" s="40">
        <v>12</v>
      </c>
      <c r="B173" s="47" t="s">
        <v>198</v>
      </c>
      <c r="C173" s="226" t="s">
        <v>61</v>
      </c>
      <c r="D173" s="227"/>
      <c r="E173" s="115">
        <v>200000</v>
      </c>
      <c r="F173" s="127">
        <v>0</v>
      </c>
      <c r="G173" s="127">
        <v>0</v>
      </c>
      <c r="H173" s="127">
        <v>200000</v>
      </c>
      <c r="I173" s="179"/>
      <c r="J173" s="179"/>
      <c r="K173" s="179"/>
      <c r="L173" s="172"/>
      <c r="M173" s="179"/>
      <c r="N173" s="179"/>
      <c r="P173" s="30"/>
      <c r="Q173" s="30"/>
    </row>
    <row r="174" spans="1:17" s="76" customFormat="1" x14ac:dyDescent="0.2">
      <c r="A174" s="40">
        <v>13</v>
      </c>
      <c r="B174" s="34" t="s">
        <v>199</v>
      </c>
      <c r="C174" s="226" t="s">
        <v>314</v>
      </c>
      <c r="D174" s="227"/>
      <c r="E174" s="115">
        <v>200000</v>
      </c>
      <c r="F174" s="127">
        <v>0</v>
      </c>
      <c r="G174" s="127">
        <v>0</v>
      </c>
      <c r="H174" s="127">
        <v>200000</v>
      </c>
      <c r="I174" s="179"/>
      <c r="J174" s="179"/>
      <c r="K174" s="179"/>
      <c r="L174" s="172"/>
      <c r="M174" s="179"/>
      <c r="N174" s="179"/>
      <c r="P174" s="30"/>
      <c r="Q174" s="30"/>
    </row>
    <row r="175" spans="1:17" s="76" customFormat="1" x14ac:dyDescent="0.2">
      <c r="A175" s="40">
        <v>14</v>
      </c>
      <c r="B175" s="34" t="s">
        <v>200</v>
      </c>
      <c r="C175" s="226" t="s">
        <v>315</v>
      </c>
      <c r="D175" s="227"/>
      <c r="E175" s="115">
        <v>200000</v>
      </c>
      <c r="F175" s="127">
        <v>0</v>
      </c>
      <c r="G175" s="127">
        <v>0</v>
      </c>
      <c r="H175" s="127">
        <v>200000</v>
      </c>
      <c r="I175" s="179"/>
      <c r="J175" s="179"/>
      <c r="K175" s="179"/>
      <c r="L175" s="172"/>
      <c r="M175" s="179"/>
      <c r="N175" s="179"/>
      <c r="P175" s="30"/>
      <c r="Q175" s="30"/>
    </row>
    <row r="176" spans="1:17" s="76" customFormat="1" ht="12.75" x14ac:dyDescent="0.2">
      <c r="A176" s="67"/>
      <c r="B176" s="58"/>
      <c r="C176" s="203"/>
      <c r="D176" s="183"/>
      <c r="E176" s="179"/>
      <c r="F176" s="179"/>
      <c r="G176" s="179"/>
      <c r="H176" s="179"/>
      <c r="I176" s="179"/>
      <c r="J176" s="179"/>
      <c r="K176" s="179"/>
      <c r="L176" s="172"/>
      <c r="M176" s="179"/>
      <c r="N176" s="179"/>
      <c r="P176" s="30"/>
      <c r="Q176" s="30"/>
    </row>
    <row r="244" spans="16:17" x14ac:dyDescent="0.2">
      <c r="Q244" s="36"/>
    </row>
    <row r="250" spans="16:17" x14ac:dyDescent="0.2">
      <c r="P250" s="36"/>
    </row>
  </sheetData>
  <sheetProtection password="FEA3" sheet="1" objects="1" scenarios="1"/>
  <mergeCells count="15">
    <mergeCell ref="A131:H131"/>
    <mergeCell ref="A1:N1"/>
    <mergeCell ref="A2:N2"/>
    <mergeCell ref="A105:N105"/>
    <mergeCell ref="A106:N106"/>
    <mergeCell ref="A108:A109"/>
    <mergeCell ref="C173:D173"/>
    <mergeCell ref="C174:D174"/>
    <mergeCell ref="C175:D175"/>
    <mergeCell ref="A132:H132"/>
    <mergeCell ref="A133:H133"/>
    <mergeCell ref="C136:D136"/>
    <mergeCell ref="C137:D137"/>
    <mergeCell ref="C158:D158"/>
    <mergeCell ref="C170:D170"/>
  </mergeCells>
  <printOptions horizontalCentered="1"/>
  <pageMargins left="0.78740157480314965" right="0.19685039370078741" top="0.94488188976377963" bottom="0.55118110236220474" header="0" footer="0"/>
  <pageSetup scale="80" orientation="landscape" horizontalDpi="4294967293" verticalDpi="72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4"/>
  <sheetViews>
    <sheetView view="pageBreakPreview" topLeftCell="C1" zoomScale="120" zoomScaleSheetLayoutView="120" workbookViewId="0">
      <selection activeCell="B13" sqref="B13"/>
    </sheetView>
  </sheetViews>
  <sheetFormatPr defaultRowHeight="13.5" x14ac:dyDescent="0.2"/>
  <cols>
    <col min="1" max="1" width="4" style="36" customWidth="1"/>
    <col min="2" max="2" width="43.85546875" style="36" customWidth="1"/>
    <col min="3" max="11" width="9.140625" style="100" customWidth="1"/>
    <col min="12" max="12" width="9.140625" style="101" customWidth="1"/>
    <col min="13" max="14" width="9.140625" style="100" customWidth="1"/>
    <col min="15" max="15" width="8" style="76" customWidth="1"/>
    <col min="16" max="16" width="11.5703125" style="30" bestFit="1" customWidth="1"/>
    <col min="17" max="17" width="10.85546875" style="30" bestFit="1" customWidth="1"/>
    <col min="18" max="18" width="10" style="30" bestFit="1" customWidth="1"/>
    <col min="19" max="16384" width="9.140625" style="30"/>
  </cols>
  <sheetData>
    <row r="1" spans="1:17" ht="36.75" customHeight="1" x14ac:dyDescent="0.2">
      <c r="A1" s="234" t="s">
        <v>262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7" ht="12.75" x14ac:dyDescent="0.2">
      <c r="A2" s="235" t="s">
        <v>305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7" x14ac:dyDescent="0.2">
      <c r="A3" s="55"/>
      <c r="B3" s="28"/>
      <c r="C3" s="193"/>
      <c r="D3" s="136"/>
      <c r="E3" s="137"/>
      <c r="F3" s="137"/>
      <c r="G3" s="137"/>
      <c r="H3" s="137"/>
      <c r="I3" s="136"/>
      <c r="J3" s="138"/>
      <c r="K3" s="138"/>
      <c r="L3" s="139"/>
      <c r="M3" s="140"/>
      <c r="N3" s="136"/>
    </row>
    <row r="4" spans="1:17" s="76" customFormat="1" ht="12.75" x14ac:dyDescent="0.2">
      <c r="A4" s="236" t="s">
        <v>141</v>
      </c>
      <c r="B4" s="18" t="s">
        <v>263</v>
      </c>
      <c r="C4" s="105" t="s">
        <v>143</v>
      </c>
      <c r="D4" s="105" t="s">
        <v>144</v>
      </c>
      <c r="E4" s="105" t="s">
        <v>145</v>
      </c>
      <c r="F4" s="105" t="s">
        <v>146</v>
      </c>
      <c r="G4" s="105" t="s">
        <v>8</v>
      </c>
      <c r="H4" s="105" t="s">
        <v>9</v>
      </c>
      <c r="I4" s="105" t="s">
        <v>147</v>
      </c>
      <c r="J4" s="105" t="s">
        <v>148</v>
      </c>
      <c r="K4" s="106" t="s">
        <v>149</v>
      </c>
      <c r="L4" s="105" t="s">
        <v>150</v>
      </c>
      <c r="M4" s="105" t="s">
        <v>151</v>
      </c>
      <c r="N4" s="105" t="s">
        <v>152</v>
      </c>
      <c r="P4" s="30"/>
      <c r="Q4" s="30"/>
    </row>
    <row r="5" spans="1:17" s="76" customFormat="1" ht="12.75" x14ac:dyDescent="0.2">
      <c r="A5" s="237"/>
      <c r="B5" s="19" t="s">
        <v>264</v>
      </c>
      <c r="C5" s="107">
        <v>2020</v>
      </c>
      <c r="D5" s="107">
        <v>2020</v>
      </c>
      <c r="E5" s="107">
        <v>2020</v>
      </c>
      <c r="F5" s="107">
        <v>2020</v>
      </c>
      <c r="G5" s="107">
        <v>2020</v>
      </c>
      <c r="H5" s="107">
        <v>2020</v>
      </c>
      <c r="I5" s="107">
        <v>2020</v>
      </c>
      <c r="J5" s="107">
        <v>2020</v>
      </c>
      <c r="K5" s="107">
        <v>2020</v>
      </c>
      <c r="L5" s="107">
        <v>2020</v>
      </c>
      <c r="M5" s="107">
        <v>2020</v>
      </c>
      <c r="N5" s="107">
        <v>2020</v>
      </c>
      <c r="P5" s="30"/>
      <c r="Q5" s="30"/>
    </row>
    <row r="6" spans="1:17" s="76" customFormat="1" ht="12.75" x14ac:dyDescent="0.2">
      <c r="A6" s="14" t="s">
        <v>201</v>
      </c>
      <c r="B6" s="22" t="s">
        <v>154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P6" s="30"/>
      <c r="Q6" s="30"/>
    </row>
    <row r="7" spans="1:17" s="76" customFormat="1" x14ac:dyDescent="0.2">
      <c r="A7" s="46">
        <v>1</v>
      </c>
      <c r="B7" s="42" t="s">
        <v>209</v>
      </c>
      <c r="C7" s="113">
        <v>600000</v>
      </c>
      <c r="D7" s="113">
        <v>0</v>
      </c>
      <c r="E7" s="113">
        <v>0</v>
      </c>
      <c r="F7" s="113">
        <v>0</v>
      </c>
      <c r="G7" s="113">
        <v>600000</v>
      </c>
      <c r="H7" s="113">
        <v>0</v>
      </c>
      <c r="I7" s="113">
        <v>0</v>
      </c>
      <c r="J7" s="113">
        <v>0</v>
      </c>
      <c r="K7" s="113">
        <v>0</v>
      </c>
      <c r="L7" s="113">
        <v>0</v>
      </c>
      <c r="M7" s="113">
        <v>0</v>
      </c>
      <c r="N7" s="113">
        <v>0</v>
      </c>
      <c r="P7" s="30"/>
      <c r="Q7" s="30"/>
    </row>
    <row r="8" spans="1:17" s="76" customFormat="1" x14ac:dyDescent="0.2">
      <c r="A8" s="13">
        <v>2</v>
      </c>
      <c r="B8" s="45" t="s">
        <v>203</v>
      </c>
      <c r="C8" s="113">
        <v>375000</v>
      </c>
      <c r="D8" s="116">
        <v>375000</v>
      </c>
      <c r="E8" s="116">
        <v>375000</v>
      </c>
      <c r="F8" s="116">
        <v>375000</v>
      </c>
      <c r="G8" s="113">
        <v>150000</v>
      </c>
      <c r="H8" s="113">
        <v>150000</v>
      </c>
      <c r="I8" s="113">
        <v>150000</v>
      </c>
      <c r="J8" s="113">
        <v>150000</v>
      </c>
      <c r="K8" s="113">
        <v>150000</v>
      </c>
      <c r="L8" s="113">
        <v>0</v>
      </c>
      <c r="M8" s="113">
        <v>0</v>
      </c>
      <c r="N8" s="113">
        <v>0</v>
      </c>
      <c r="P8" s="30"/>
      <c r="Q8" s="30"/>
    </row>
    <row r="9" spans="1:17" s="76" customFormat="1" x14ac:dyDescent="0.2">
      <c r="A9" s="46">
        <v>3</v>
      </c>
      <c r="B9" s="17" t="s">
        <v>286</v>
      </c>
      <c r="C9" s="113">
        <v>0</v>
      </c>
      <c r="D9" s="113">
        <v>0</v>
      </c>
      <c r="E9" s="113">
        <v>0</v>
      </c>
      <c r="F9" s="113">
        <v>0</v>
      </c>
      <c r="G9" s="113">
        <v>0</v>
      </c>
      <c r="H9" s="113">
        <v>500000</v>
      </c>
      <c r="I9" s="113">
        <v>0</v>
      </c>
      <c r="J9" s="113">
        <v>0</v>
      </c>
      <c r="K9" s="113">
        <v>0</v>
      </c>
      <c r="L9" s="113">
        <v>0</v>
      </c>
      <c r="M9" s="113">
        <v>0</v>
      </c>
      <c r="N9" s="113">
        <v>0</v>
      </c>
      <c r="P9" s="30"/>
      <c r="Q9" s="30"/>
    </row>
    <row r="10" spans="1:17" s="76" customFormat="1" x14ac:dyDescent="0.2">
      <c r="A10" s="13">
        <v>4</v>
      </c>
      <c r="B10" s="17" t="s">
        <v>208</v>
      </c>
      <c r="C10" s="113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v>6700000</v>
      </c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13">
        <v>0</v>
      </c>
      <c r="P10" s="30"/>
      <c r="Q10" s="30"/>
    </row>
    <row r="11" spans="1:17" s="76" customFormat="1" x14ac:dyDescent="0.2">
      <c r="A11" s="29"/>
      <c r="B11" s="19"/>
      <c r="C11" s="16"/>
      <c r="D11" s="107"/>
      <c r="E11" s="107"/>
      <c r="F11" s="107"/>
      <c r="G11" s="107"/>
      <c r="H11" s="107"/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  <c r="P11" s="30"/>
      <c r="Q11" s="30"/>
    </row>
    <row r="12" spans="1:17" s="76" customFormat="1" x14ac:dyDescent="0.2">
      <c r="A12" s="20" t="s">
        <v>156</v>
      </c>
      <c r="B12" s="21" t="s">
        <v>157</v>
      </c>
      <c r="C12" s="107"/>
      <c r="D12" s="107"/>
      <c r="E12" s="107"/>
      <c r="F12" s="107"/>
      <c r="G12" s="107"/>
      <c r="H12" s="107"/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P12" s="30"/>
      <c r="Q12" s="30"/>
    </row>
    <row r="13" spans="1:17" s="76" customFormat="1" x14ac:dyDescent="0.2">
      <c r="A13" s="46">
        <v>1</v>
      </c>
      <c r="B13" s="17" t="s">
        <v>254</v>
      </c>
      <c r="C13" s="113">
        <v>528900</v>
      </c>
      <c r="D13" s="113">
        <v>265100</v>
      </c>
      <c r="E13" s="113">
        <v>276350</v>
      </c>
      <c r="F13" s="113">
        <v>234000</v>
      </c>
      <c r="G13" s="113">
        <v>440700</v>
      </c>
      <c r="H13" s="113">
        <v>291150</v>
      </c>
      <c r="I13" s="113">
        <v>480600</v>
      </c>
      <c r="J13" s="113">
        <v>300150</v>
      </c>
      <c r="K13" s="113">
        <v>327900</v>
      </c>
      <c r="L13" s="113">
        <v>433350</v>
      </c>
      <c r="M13" s="113">
        <v>293950</v>
      </c>
      <c r="N13" s="113">
        <v>286900</v>
      </c>
      <c r="P13" s="30"/>
      <c r="Q13" s="30"/>
    </row>
    <row r="14" spans="1:17" s="76" customFormat="1" x14ac:dyDescent="0.2">
      <c r="A14" s="46">
        <v>2</v>
      </c>
      <c r="B14" s="17" t="s">
        <v>210</v>
      </c>
      <c r="C14" s="194">
        <v>361175</v>
      </c>
      <c r="D14" s="113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  <c r="P14" s="30"/>
      <c r="Q14" s="30"/>
    </row>
    <row r="15" spans="1:17" s="76" customFormat="1" x14ac:dyDescent="0.2">
      <c r="A15" s="46">
        <v>3</v>
      </c>
      <c r="B15" s="39" t="s">
        <v>204</v>
      </c>
      <c r="C15" s="113">
        <v>20000</v>
      </c>
      <c r="D15" s="113">
        <v>19375</v>
      </c>
      <c r="E15" s="141">
        <v>16750</v>
      </c>
      <c r="F15" s="113">
        <v>15000</v>
      </c>
      <c r="G15" s="113">
        <v>15000</v>
      </c>
      <c r="H15" s="113">
        <v>15000</v>
      </c>
      <c r="I15" s="113">
        <v>15000</v>
      </c>
      <c r="J15" s="113">
        <v>15000</v>
      </c>
      <c r="K15" s="113">
        <v>15000</v>
      </c>
      <c r="L15" s="113">
        <v>15000</v>
      </c>
      <c r="M15" s="113">
        <v>15000</v>
      </c>
      <c r="N15" s="113">
        <v>15000</v>
      </c>
      <c r="P15" s="30"/>
      <c r="Q15" s="30"/>
    </row>
    <row r="16" spans="1:17" s="76" customFormat="1" x14ac:dyDescent="0.2">
      <c r="A16" s="46">
        <v>4</v>
      </c>
      <c r="B16" s="39" t="s">
        <v>205</v>
      </c>
      <c r="C16" s="113">
        <v>400000</v>
      </c>
      <c r="D16" s="113">
        <v>200000</v>
      </c>
      <c r="E16" s="142">
        <v>150000</v>
      </c>
      <c r="F16" s="113">
        <v>100000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P16" s="30"/>
      <c r="Q16" s="30"/>
    </row>
    <row r="17" spans="1:17" s="76" customFormat="1" x14ac:dyDescent="0.2">
      <c r="A17" s="46">
        <v>5</v>
      </c>
      <c r="B17" s="39" t="s">
        <v>206</v>
      </c>
      <c r="C17" s="113">
        <v>0</v>
      </c>
      <c r="D17" s="115">
        <v>191000</v>
      </c>
      <c r="E17" s="143">
        <v>0</v>
      </c>
      <c r="F17" s="142">
        <v>101000</v>
      </c>
      <c r="G17" s="113">
        <v>225000</v>
      </c>
      <c r="H17" s="113">
        <v>121000</v>
      </c>
      <c r="I17" s="113">
        <v>193000</v>
      </c>
      <c r="J17" s="113">
        <v>123500</v>
      </c>
      <c r="K17" s="113">
        <v>157000</v>
      </c>
      <c r="L17" s="113">
        <v>208000</v>
      </c>
      <c r="M17" s="113">
        <v>184000</v>
      </c>
      <c r="N17" s="113">
        <v>195700</v>
      </c>
      <c r="P17" s="30"/>
      <c r="Q17" s="30"/>
    </row>
    <row r="18" spans="1:17" s="76" customFormat="1" x14ac:dyDescent="0.2">
      <c r="A18" s="46">
        <v>6</v>
      </c>
      <c r="B18" s="17" t="s">
        <v>211</v>
      </c>
      <c r="C18" s="113">
        <v>0</v>
      </c>
      <c r="D18" s="113">
        <v>462780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P18" s="30"/>
      <c r="Q18" s="30"/>
    </row>
    <row r="19" spans="1:17" s="76" customFormat="1" x14ac:dyDescent="0.2">
      <c r="A19" s="46">
        <v>7</v>
      </c>
      <c r="B19" s="39" t="s">
        <v>207</v>
      </c>
      <c r="C19" s="113">
        <v>0</v>
      </c>
      <c r="D19" s="113">
        <v>250500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315000</v>
      </c>
      <c r="K19" s="113">
        <v>0</v>
      </c>
      <c r="L19" s="113">
        <v>0</v>
      </c>
      <c r="M19" s="113">
        <v>0</v>
      </c>
      <c r="N19" s="113">
        <v>0</v>
      </c>
      <c r="P19" s="30"/>
      <c r="Q19" s="30"/>
    </row>
    <row r="20" spans="1:17" s="76" customFormat="1" x14ac:dyDescent="0.2">
      <c r="A20" s="46">
        <v>8</v>
      </c>
      <c r="B20" s="45" t="s">
        <v>203</v>
      </c>
      <c r="C20" s="113">
        <v>0</v>
      </c>
      <c r="D20" s="113">
        <v>0</v>
      </c>
      <c r="E20" s="113">
        <v>0</v>
      </c>
      <c r="F20" s="113">
        <v>0</v>
      </c>
      <c r="G20" s="113">
        <v>600000</v>
      </c>
      <c r="H20" s="113">
        <v>0</v>
      </c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v>0</v>
      </c>
      <c r="P20" s="30"/>
      <c r="Q20" s="30"/>
    </row>
    <row r="21" spans="1:17" s="76" customFormat="1" ht="18" customHeight="1" x14ac:dyDescent="0.2">
      <c r="A21" s="46">
        <v>9</v>
      </c>
      <c r="B21" s="17" t="s">
        <v>208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v>510000</v>
      </c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P21" s="30"/>
      <c r="Q21" s="30"/>
    </row>
    <row r="22" spans="1:17" s="76" customFormat="1" x14ac:dyDescent="0.2">
      <c r="A22" s="46">
        <v>10</v>
      </c>
      <c r="B22" s="41" t="s">
        <v>287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1300000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P22" s="30"/>
      <c r="Q22" s="30"/>
    </row>
    <row r="23" spans="1:17" s="76" customFormat="1" x14ac:dyDescent="0.2">
      <c r="A23" s="46">
        <v>11</v>
      </c>
      <c r="B23" s="57" t="s">
        <v>301</v>
      </c>
      <c r="C23" s="113">
        <v>0</v>
      </c>
      <c r="D23" s="113">
        <v>0</v>
      </c>
      <c r="E23" s="113">
        <v>0</v>
      </c>
      <c r="F23" s="113">
        <v>0</v>
      </c>
      <c r="G23" s="113">
        <v>0</v>
      </c>
      <c r="H23" s="113">
        <v>0</v>
      </c>
      <c r="I23" s="113">
        <v>500000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P23" s="30"/>
      <c r="Q23" s="30"/>
    </row>
    <row r="24" spans="1:17" s="76" customFormat="1" x14ac:dyDescent="0.2">
      <c r="A24" s="46">
        <v>12</v>
      </c>
      <c r="B24" s="39" t="s">
        <v>291</v>
      </c>
      <c r="C24" s="113">
        <v>0</v>
      </c>
      <c r="D24" s="113">
        <v>0</v>
      </c>
      <c r="E24" s="113">
        <v>100000</v>
      </c>
      <c r="F24" s="113">
        <v>100000</v>
      </c>
      <c r="G24" s="113">
        <v>100000</v>
      </c>
      <c r="H24" s="113">
        <v>100000</v>
      </c>
      <c r="I24" s="113">
        <v>100000</v>
      </c>
      <c r="J24" s="113">
        <v>100000</v>
      </c>
      <c r="K24" s="113">
        <v>100000</v>
      </c>
      <c r="L24" s="113">
        <v>100000</v>
      </c>
      <c r="M24" s="113">
        <v>100000</v>
      </c>
      <c r="N24" s="113">
        <v>100000</v>
      </c>
      <c r="P24" s="30"/>
      <c r="Q24" s="30"/>
    </row>
    <row r="25" spans="1:17" s="76" customFormat="1" x14ac:dyDescent="0.2">
      <c r="A25" s="46">
        <v>13</v>
      </c>
      <c r="B25" s="39" t="s">
        <v>293</v>
      </c>
      <c r="C25" s="113">
        <v>0</v>
      </c>
      <c r="D25" s="113">
        <v>0</v>
      </c>
      <c r="E25" s="113">
        <v>0</v>
      </c>
      <c r="F25" s="113">
        <v>0</v>
      </c>
      <c r="G25" s="113">
        <v>0</v>
      </c>
      <c r="H25" s="113">
        <v>0</v>
      </c>
      <c r="I25" s="113">
        <v>523000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P25" s="30"/>
      <c r="Q25" s="30"/>
    </row>
    <row r="26" spans="1:17" s="76" customFormat="1" x14ac:dyDescent="0.2">
      <c r="A26" s="67"/>
      <c r="B26" s="209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P26" s="30"/>
      <c r="Q26" s="30"/>
    </row>
    <row r="27" spans="1:17" s="76" customFormat="1" x14ac:dyDescent="0.2">
      <c r="A27" s="67"/>
      <c r="B27" s="209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P27" s="30"/>
      <c r="Q27" s="30"/>
    </row>
    <row r="28" spans="1:17" s="76" customFormat="1" x14ac:dyDescent="0.2">
      <c r="A28" s="67"/>
      <c r="B28" s="209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P28" s="30"/>
      <c r="Q28" s="30"/>
    </row>
    <row r="29" spans="1:17" s="76" customFormat="1" x14ac:dyDescent="0.2">
      <c r="A29" s="67"/>
      <c r="B29" s="209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P29" s="30"/>
      <c r="Q29" s="30"/>
    </row>
    <row r="30" spans="1:17" s="76" customFormat="1" x14ac:dyDescent="0.2">
      <c r="A30" s="67"/>
      <c r="B30" s="209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P30" s="30"/>
      <c r="Q30" s="30"/>
    </row>
    <row r="31" spans="1:17" s="76" customFormat="1" x14ac:dyDescent="0.2">
      <c r="A31" s="67"/>
      <c r="B31" s="209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P31" s="30"/>
      <c r="Q31" s="30"/>
    </row>
    <row r="32" spans="1:17" s="76" customFormat="1" x14ac:dyDescent="0.2">
      <c r="A32" s="67"/>
      <c r="B32" s="209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P32" s="30"/>
      <c r="Q32" s="30"/>
    </row>
    <row r="33" spans="1:17" s="76" customFormat="1" x14ac:dyDescent="0.2">
      <c r="A33" s="67"/>
      <c r="B33" s="209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P33" s="30"/>
      <c r="Q33" s="30"/>
    </row>
    <row r="34" spans="1:17" s="76" customFormat="1" ht="192" customHeight="1" x14ac:dyDescent="0.2">
      <c r="A34" s="55"/>
      <c r="B34" s="58"/>
      <c r="C34" s="195"/>
      <c r="D34" s="136"/>
      <c r="E34" s="136"/>
      <c r="F34" s="136"/>
      <c r="G34" s="136"/>
      <c r="H34" s="136"/>
      <c r="I34" s="136"/>
      <c r="J34" s="136"/>
      <c r="K34" s="136"/>
      <c r="L34" s="139"/>
      <c r="M34" s="136"/>
      <c r="N34" s="136"/>
      <c r="P34" s="30"/>
      <c r="Q34" s="30"/>
    </row>
    <row r="35" spans="1:17" s="76" customFormat="1" ht="12.75" x14ac:dyDescent="0.2">
      <c r="A35" s="208" t="s">
        <v>158</v>
      </c>
      <c r="B35" s="208"/>
      <c r="C35" s="208"/>
      <c r="D35" s="208"/>
      <c r="E35" s="208"/>
      <c r="F35" s="208"/>
      <c r="G35" s="208"/>
      <c r="H35" s="208"/>
      <c r="I35" s="144"/>
      <c r="J35" s="144"/>
      <c r="K35" s="144"/>
      <c r="L35" s="144"/>
      <c r="M35" s="144"/>
      <c r="N35" s="144"/>
      <c r="P35" s="30"/>
      <c r="Q35" s="30"/>
    </row>
    <row r="36" spans="1:17" s="76" customFormat="1" ht="12.75" x14ac:dyDescent="0.2">
      <c r="A36" s="208" t="s">
        <v>159</v>
      </c>
      <c r="B36" s="208"/>
      <c r="C36" s="208"/>
      <c r="D36" s="208"/>
      <c r="E36" s="208"/>
      <c r="F36" s="208"/>
      <c r="G36" s="208"/>
      <c r="H36" s="208"/>
      <c r="I36" s="144"/>
      <c r="J36" s="144"/>
      <c r="K36" s="144"/>
      <c r="L36" s="144"/>
      <c r="M36" s="144"/>
      <c r="N36" s="144"/>
      <c r="P36" s="30"/>
      <c r="Q36" s="30"/>
    </row>
    <row r="37" spans="1:17" s="76" customFormat="1" ht="12.75" x14ac:dyDescent="0.2">
      <c r="A37" s="28" t="s">
        <v>305</v>
      </c>
      <c r="B37" s="28"/>
      <c r="C37" s="28"/>
      <c r="D37" s="28"/>
      <c r="E37" s="28"/>
      <c r="F37" s="28"/>
      <c r="G37" s="28"/>
      <c r="H37" s="28"/>
      <c r="I37" s="145"/>
      <c r="J37" s="145"/>
      <c r="K37" s="145"/>
      <c r="L37" s="145"/>
      <c r="M37" s="145"/>
      <c r="N37" s="145"/>
      <c r="P37" s="30"/>
      <c r="Q37" s="30"/>
    </row>
    <row r="38" spans="1:17" s="76" customFormat="1" ht="12.75" x14ac:dyDescent="0.2">
      <c r="A38" s="2"/>
      <c r="B38" s="1"/>
      <c r="C38" s="146"/>
      <c r="D38" s="146"/>
      <c r="E38" s="146"/>
      <c r="F38" s="146"/>
      <c r="G38" s="146"/>
      <c r="H38" s="146"/>
      <c r="I38" s="146"/>
      <c r="J38" s="147"/>
      <c r="K38" s="147"/>
      <c r="L38" s="148"/>
      <c r="M38" s="147"/>
      <c r="N38" s="147"/>
      <c r="P38" s="30"/>
      <c r="Q38" s="30"/>
    </row>
    <row r="39" spans="1:17" s="76" customFormat="1" x14ac:dyDescent="0.25">
      <c r="A39" s="59"/>
      <c r="B39" s="60"/>
      <c r="C39" s="5"/>
      <c r="D39" s="149"/>
      <c r="E39" s="149"/>
      <c r="F39" s="149"/>
      <c r="G39" s="149"/>
      <c r="H39" s="150"/>
      <c r="I39" s="149"/>
      <c r="J39" s="149"/>
      <c r="K39" s="149"/>
      <c r="L39" s="151"/>
      <c r="M39" s="152"/>
      <c r="N39" s="138"/>
      <c r="P39" s="30"/>
      <c r="Q39" s="30"/>
    </row>
    <row r="40" spans="1:17" s="76" customFormat="1" ht="12.75" x14ac:dyDescent="0.2">
      <c r="A40" s="3" t="s">
        <v>141</v>
      </c>
      <c r="B40" s="6" t="s">
        <v>142</v>
      </c>
      <c r="C40" s="232" t="s">
        <v>160</v>
      </c>
      <c r="D40" s="233"/>
      <c r="E40" s="153" t="s">
        <v>161</v>
      </c>
      <c r="F40" s="153" t="s">
        <v>161</v>
      </c>
      <c r="G40" s="153" t="s">
        <v>307</v>
      </c>
      <c r="H40" s="153" t="s">
        <v>161</v>
      </c>
      <c r="I40" s="154"/>
      <c r="J40" s="152"/>
      <c r="K40" s="155"/>
      <c r="L40" s="139"/>
      <c r="M40" s="152"/>
      <c r="N40" s="152"/>
      <c r="P40" s="30"/>
      <c r="Q40" s="30"/>
    </row>
    <row r="41" spans="1:17" s="76" customFormat="1" ht="12.75" x14ac:dyDescent="0.2">
      <c r="A41" s="4"/>
      <c r="B41" s="7" t="s">
        <v>153</v>
      </c>
      <c r="C41" s="228"/>
      <c r="D41" s="229"/>
      <c r="E41" s="156" t="s">
        <v>162</v>
      </c>
      <c r="F41" s="156" t="s">
        <v>163</v>
      </c>
      <c r="G41" s="156" t="s">
        <v>310</v>
      </c>
      <c r="H41" s="156" t="s">
        <v>312</v>
      </c>
      <c r="I41" s="157"/>
      <c r="J41" s="154"/>
      <c r="K41" s="154"/>
      <c r="L41" s="148"/>
      <c r="M41" s="154"/>
      <c r="N41" s="154"/>
      <c r="P41" s="30"/>
      <c r="Q41" s="30"/>
    </row>
    <row r="42" spans="1:17" s="76" customFormat="1" ht="12.75" x14ac:dyDescent="0.2">
      <c r="A42" s="61"/>
      <c r="B42" s="62" t="s">
        <v>164</v>
      </c>
      <c r="C42" s="196"/>
      <c r="D42" s="158"/>
      <c r="E42" s="158"/>
      <c r="F42" s="158"/>
      <c r="G42" s="158"/>
      <c r="H42" s="159"/>
      <c r="I42" s="160"/>
      <c r="J42" s="157"/>
      <c r="K42" s="157"/>
      <c r="L42" s="161"/>
      <c r="M42" s="157"/>
      <c r="N42" s="157"/>
      <c r="P42" s="30"/>
      <c r="Q42" s="30"/>
    </row>
    <row r="43" spans="1:17" s="76" customFormat="1" x14ac:dyDescent="0.2">
      <c r="A43" s="40">
        <v>1</v>
      </c>
      <c r="B43" s="63" t="s">
        <v>165</v>
      </c>
      <c r="C43" s="197" t="s">
        <v>120</v>
      </c>
      <c r="D43" s="162"/>
      <c r="E43" s="115">
        <v>200000</v>
      </c>
      <c r="F43" s="115">
        <v>200000</v>
      </c>
      <c r="G43" s="115">
        <v>150000</v>
      </c>
      <c r="H43" s="115">
        <v>150000</v>
      </c>
      <c r="I43" s="152"/>
      <c r="J43" s="152"/>
      <c r="K43" s="152"/>
      <c r="L43" s="139"/>
      <c r="M43" s="152"/>
      <c r="N43" s="163"/>
      <c r="P43" s="30"/>
      <c r="Q43" s="30"/>
    </row>
    <row r="44" spans="1:17" s="76" customFormat="1" x14ac:dyDescent="0.2">
      <c r="A44" s="65">
        <v>2</v>
      </c>
      <c r="B44" s="63" t="s">
        <v>166</v>
      </c>
      <c r="C44" s="197" t="s">
        <v>127</v>
      </c>
      <c r="D44" s="162"/>
      <c r="E44" s="115">
        <v>200000</v>
      </c>
      <c r="F44" s="115">
        <v>200000</v>
      </c>
      <c r="G44" s="115">
        <v>200000</v>
      </c>
      <c r="H44" s="115">
        <v>200000</v>
      </c>
      <c r="I44" s="152"/>
      <c r="J44" s="152"/>
      <c r="K44" s="152"/>
      <c r="L44" s="139"/>
      <c r="M44" s="152"/>
      <c r="N44" s="164"/>
      <c r="P44" s="30"/>
      <c r="Q44" s="30"/>
    </row>
    <row r="45" spans="1:17" s="76" customFormat="1" x14ac:dyDescent="0.2">
      <c r="A45" s="40">
        <v>3</v>
      </c>
      <c r="B45" s="66" t="s">
        <v>167</v>
      </c>
      <c r="C45" s="198" t="s">
        <v>125</v>
      </c>
      <c r="D45" s="165"/>
      <c r="E45" s="115">
        <v>150000</v>
      </c>
      <c r="F45" s="115">
        <v>150000</v>
      </c>
      <c r="G45" s="115">
        <v>100000</v>
      </c>
      <c r="H45" s="115">
        <v>200000</v>
      </c>
      <c r="I45" s="152"/>
      <c r="J45" s="152"/>
      <c r="K45" s="152"/>
      <c r="L45" s="139"/>
      <c r="M45" s="152"/>
      <c r="N45" s="164"/>
      <c r="P45" s="30"/>
      <c r="Q45" s="30"/>
    </row>
    <row r="46" spans="1:17" s="76" customFormat="1" x14ac:dyDescent="0.2">
      <c r="A46" s="65">
        <v>4</v>
      </c>
      <c r="B46" s="63" t="s">
        <v>168</v>
      </c>
      <c r="C46" s="197" t="s">
        <v>129</v>
      </c>
      <c r="D46" s="162"/>
      <c r="E46" s="115">
        <v>200000</v>
      </c>
      <c r="F46" s="115">
        <v>200000</v>
      </c>
      <c r="G46" s="115">
        <v>200000</v>
      </c>
      <c r="H46" s="115">
        <v>200000</v>
      </c>
      <c r="I46" s="152"/>
      <c r="J46" s="152"/>
      <c r="K46" s="152"/>
      <c r="L46" s="139"/>
      <c r="M46" s="152"/>
      <c r="N46" s="157"/>
      <c r="P46" s="30"/>
      <c r="Q46" s="30"/>
    </row>
    <row r="47" spans="1:17" s="76" customFormat="1" x14ac:dyDescent="0.2">
      <c r="A47" s="40">
        <v>5</v>
      </c>
      <c r="B47" s="63" t="s">
        <v>169</v>
      </c>
      <c r="C47" s="197" t="s">
        <v>170</v>
      </c>
      <c r="D47" s="162"/>
      <c r="E47" s="115">
        <v>100000</v>
      </c>
      <c r="F47" s="115">
        <v>100000</v>
      </c>
      <c r="G47" s="115">
        <v>100000</v>
      </c>
      <c r="H47" s="115">
        <v>100000</v>
      </c>
      <c r="I47" s="152"/>
      <c r="J47" s="152"/>
      <c r="K47" s="152"/>
      <c r="L47" s="139"/>
      <c r="M47" s="138"/>
      <c r="N47" s="164"/>
      <c r="P47" s="30"/>
      <c r="Q47" s="30"/>
    </row>
    <row r="48" spans="1:17" s="76" customFormat="1" x14ac:dyDescent="0.2">
      <c r="A48" s="65">
        <v>6</v>
      </c>
      <c r="B48" s="63" t="s">
        <v>171</v>
      </c>
      <c r="C48" s="197" t="s">
        <v>170</v>
      </c>
      <c r="D48" s="162"/>
      <c r="E48" s="115">
        <v>115000</v>
      </c>
      <c r="F48" s="115">
        <v>115000</v>
      </c>
      <c r="G48" s="115">
        <v>50000</v>
      </c>
      <c r="H48" s="115">
        <v>100000</v>
      </c>
      <c r="I48" s="152"/>
      <c r="J48" s="152"/>
      <c r="K48" s="152"/>
      <c r="L48" s="139"/>
      <c r="M48" s="138"/>
      <c r="N48" s="166"/>
      <c r="P48" s="30"/>
      <c r="Q48" s="30"/>
    </row>
    <row r="49" spans="1:17" s="76" customFormat="1" x14ac:dyDescent="0.2">
      <c r="A49" s="40">
        <v>7</v>
      </c>
      <c r="B49" s="64" t="s">
        <v>172</v>
      </c>
      <c r="C49" s="199" t="s">
        <v>136</v>
      </c>
      <c r="D49" s="167"/>
      <c r="E49" s="115">
        <v>315000</v>
      </c>
      <c r="F49" s="115">
        <v>325000</v>
      </c>
      <c r="G49" s="115">
        <v>200000</v>
      </c>
      <c r="H49" s="115">
        <v>400000</v>
      </c>
      <c r="I49" s="152"/>
      <c r="J49" s="152"/>
      <c r="K49" s="152"/>
      <c r="L49" s="139"/>
      <c r="M49" s="138"/>
      <c r="N49" s="166"/>
      <c r="P49" s="30"/>
      <c r="Q49" s="30"/>
    </row>
    <row r="50" spans="1:17" s="76" customFormat="1" x14ac:dyDescent="0.2">
      <c r="A50" s="67"/>
      <c r="B50" s="68"/>
      <c r="C50" s="155"/>
      <c r="D50" s="155"/>
      <c r="E50" s="152"/>
      <c r="F50" s="149"/>
      <c r="G50" s="152"/>
      <c r="H50" s="152"/>
      <c r="I50" s="152"/>
      <c r="J50" s="152"/>
      <c r="K50" s="152"/>
      <c r="L50" s="139"/>
      <c r="M50" s="138"/>
      <c r="N50" s="166"/>
      <c r="P50" s="30"/>
      <c r="Q50" s="30"/>
    </row>
    <row r="51" spans="1:17" s="76" customFormat="1" ht="12.75" x14ac:dyDescent="0.2">
      <c r="A51" s="69" t="s">
        <v>173</v>
      </c>
      <c r="B51" s="70"/>
      <c r="C51" s="200"/>
      <c r="D51" s="168"/>
      <c r="E51" s="168"/>
      <c r="F51" s="168"/>
      <c r="G51" s="168"/>
      <c r="H51" s="168"/>
      <c r="I51" s="169"/>
      <c r="J51" s="152"/>
      <c r="K51" s="155"/>
      <c r="L51" s="139"/>
      <c r="M51" s="152"/>
      <c r="N51" s="152"/>
      <c r="P51" s="30"/>
      <c r="Q51" s="30"/>
    </row>
    <row r="52" spans="1:17" s="76" customFormat="1" x14ac:dyDescent="0.2">
      <c r="A52" s="40">
        <v>1</v>
      </c>
      <c r="B52" s="63" t="s">
        <v>174</v>
      </c>
      <c r="C52" s="197" t="s">
        <v>97</v>
      </c>
      <c r="D52" s="170"/>
      <c r="E52" s="171">
        <v>315000</v>
      </c>
      <c r="F52" s="171">
        <v>210000</v>
      </c>
      <c r="G52" s="115">
        <v>0</v>
      </c>
      <c r="H52" s="115">
        <v>0</v>
      </c>
      <c r="I52" s="169"/>
      <c r="J52" s="152"/>
      <c r="K52" s="152"/>
      <c r="L52" s="139"/>
      <c r="M52" s="152"/>
      <c r="N52" s="152"/>
      <c r="P52" s="30"/>
      <c r="Q52" s="30"/>
    </row>
    <row r="53" spans="1:17" s="76" customFormat="1" x14ac:dyDescent="0.2">
      <c r="A53" s="40">
        <v>2</v>
      </c>
      <c r="B53" s="63" t="s">
        <v>175</v>
      </c>
      <c r="C53" s="197" t="s">
        <v>99</v>
      </c>
      <c r="D53" s="170"/>
      <c r="E53" s="171">
        <v>315000</v>
      </c>
      <c r="F53" s="115">
        <v>323500</v>
      </c>
      <c r="G53" s="115">
        <v>220000</v>
      </c>
      <c r="H53" s="115">
        <v>440000</v>
      </c>
      <c r="I53" s="169"/>
      <c r="J53" s="169"/>
      <c r="K53" s="169"/>
      <c r="L53" s="172"/>
      <c r="M53" s="169"/>
      <c r="N53" s="169"/>
      <c r="P53" s="30"/>
      <c r="Q53" s="30"/>
    </row>
    <row r="54" spans="1:17" s="76" customFormat="1" x14ac:dyDescent="0.2">
      <c r="A54" s="40">
        <v>3</v>
      </c>
      <c r="B54" s="63" t="s">
        <v>176</v>
      </c>
      <c r="C54" s="197" t="s">
        <v>84</v>
      </c>
      <c r="D54" s="170"/>
      <c r="E54" s="171">
        <v>315000</v>
      </c>
      <c r="F54" s="171">
        <v>315000</v>
      </c>
      <c r="G54" s="115">
        <v>220000</v>
      </c>
      <c r="H54" s="115">
        <v>440000</v>
      </c>
      <c r="I54" s="169"/>
      <c r="J54" s="169"/>
      <c r="K54" s="169"/>
      <c r="L54" s="172"/>
      <c r="M54" s="169"/>
      <c r="N54" s="169"/>
      <c r="P54" s="30"/>
      <c r="Q54" s="30"/>
    </row>
    <row r="55" spans="1:17" s="76" customFormat="1" x14ac:dyDescent="0.2">
      <c r="A55" s="40">
        <v>4</v>
      </c>
      <c r="B55" s="63" t="s">
        <v>177</v>
      </c>
      <c r="C55" s="197" t="s">
        <v>178</v>
      </c>
      <c r="D55" s="170"/>
      <c r="E55" s="171">
        <v>315000</v>
      </c>
      <c r="F55" s="171">
        <v>315000</v>
      </c>
      <c r="G55" s="115">
        <v>220000</v>
      </c>
      <c r="H55" s="115">
        <v>440000</v>
      </c>
      <c r="I55" s="169"/>
      <c r="J55" s="169"/>
      <c r="K55" s="169"/>
      <c r="L55" s="172"/>
      <c r="M55" s="169"/>
      <c r="N55" s="164"/>
      <c r="P55" s="30"/>
      <c r="Q55" s="30"/>
    </row>
    <row r="56" spans="1:17" s="76" customFormat="1" x14ac:dyDescent="0.2">
      <c r="A56" s="40">
        <v>5</v>
      </c>
      <c r="B56" s="63" t="s">
        <v>179</v>
      </c>
      <c r="C56" s="197" t="s">
        <v>91</v>
      </c>
      <c r="D56" s="170"/>
      <c r="E56" s="171">
        <v>315000</v>
      </c>
      <c r="F56" s="171">
        <v>315000</v>
      </c>
      <c r="G56" s="115">
        <v>220000</v>
      </c>
      <c r="H56" s="115">
        <v>440000</v>
      </c>
      <c r="I56" s="169"/>
      <c r="J56" s="169"/>
      <c r="K56" s="169"/>
      <c r="L56" s="172"/>
      <c r="M56" s="169"/>
      <c r="N56" s="164"/>
      <c r="P56" s="30"/>
      <c r="Q56" s="30"/>
    </row>
    <row r="57" spans="1:17" s="76" customFormat="1" x14ac:dyDescent="0.2">
      <c r="A57" s="40">
        <v>6</v>
      </c>
      <c r="B57" s="66" t="s">
        <v>180</v>
      </c>
      <c r="C57" s="198" t="s">
        <v>101</v>
      </c>
      <c r="D57" s="173"/>
      <c r="E57" s="171">
        <v>315000</v>
      </c>
      <c r="F57" s="171">
        <v>315000</v>
      </c>
      <c r="G57" s="115">
        <v>220000</v>
      </c>
      <c r="H57" s="115">
        <v>440000</v>
      </c>
      <c r="I57" s="169"/>
      <c r="J57" s="169"/>
      <c r="K57" s="169"/>
      <c r="L57" s="172"/>
      <c r="M57" s="169"/>
      <c r="N57" s="154"/>
      <c r="P57" s="30"/>
      <c r="Q57" s="30"/>
    </row>
    <row r="58" spans="1:17" s="76" customFormat="1" x14ac:dyDescent="0.2">
      <c r="A58" s="40">
        <v>7</v>
      </c>
      <c r="B58" s="63" t="s">
        <v>181</v>
      </c>
      <c r="C58" s="197" t="s">
        <v>93</v>
      </c>
      <c r="D58" s="170"/>
      <c r="E58" s="171">
        <v>315000</v>
      </c>
      <c r="F58" s="171">
        <v>315000</v>
      </c>
      <c r="G58" s="115">
        <v>0</v>
      </c>
      <c r="H58" s="115">
        <v>0</v>
      </c>
      <c r="I58" s="169"/>
      <c r="J58" s="169"/>
      <c r="K58" s="169"/>
      <c r="L58" s="172"/>
      <c r="M58" s="169"/>
      <c r="N58" s="166"/>
      <c r="P58" s="30"/>
      <c r="Q58" s="30"/>
    </row>
    <row r="59" spans="1:17" s="76" customFormat="1" x14ac:dyDescent="0.2">
      <c r="A59" s="40">
        <v>8</v>
      </c>
      <c r="B59" s="63" t="s">
        <v>182</v>
      </c>
      <c r="C59" s="197" t="s">
        <v>88</v>
      </c>
      <c r="D59" s="170"/>
      <c r="E59" s="171">
        <v>315000</v>
      </c>
      <c r="F59" s="171">
        <v>315000</v>
      </c>
      <c r="G59" s="115">
        <v>220000</v>
      </c>
      <c r="H59" s="115">
        <v>440000</v>
      </c>
      <c r="I59" s="169"/>
      <c r="J59" s="169"/>
      <c r="K59" s="169"/>
      <c r="L59" s="172"/>
      <c r="M59" s="169"/>
      <c r="N59" s="166"/>
      <c r="P59" s="30"/>
      <c r="Q59" s="30"/>
    </row>
    <row r="60" spans="1:17" s="76" customFormat="1" x14ac:dyDescent="0.2">
      <c r="A60" s="40">
        <v>9</v>
      </c>
      <c r="B60" s="63" t="s">
        <v>183</v>
      </c>
      <c r="C60" s="197" t="s">
        <v>89</v>
      </c>
      <c r="D60" s="170"/>
      <c r="E60" s="171">
        <v>315000</v>
      </c>
      <c r="F60" s="171">
        <v>315000</v>
      </c>
      <c r="G60" s="115">
        <v>220000</v>
      </c>
      <c r="H60" s="115">
        <v>440000</v>
      </c>
      <c r="I60" s="169"/>
      <c r="J60" s="169"/>
      <c r="K60" s="169"/>
      <c r="L60" s="172"/>
      <c r="M60" s="169"/>
      <c r="N60" s="166"/>
      <c r="P60" s="30"/>
      <c r="Q60" s="30"/>
    </row>
    <row r="61" spans="1:17" s="76" customFormat="1" x14ac:dyDescent="0.2">
      <c r="A61" s="40">
        <v>10</v>
      </c>
      <c r="B61" s="63" t="s">
        <v>184</v>
      </c>
      <c r="C61" s="197" t="s">
        <v>90</v>
      </c>
      <c r="D61" s="170"/>
      <c r="E61" s="171">
        <v>315000</v>
      </c>
      <c r="F61" s="115">
        <v>0</v>
      </c>
      <c r="G61" s="115">
        <v>0</v>
      </c>
      <c r="H61" s="115">
        <v>0</v>
      </c>
      <c r="I61" s="169"/>
      <c r="J61" s="169"/>
      <c r="K61" s="169"/>
      <c r="L61" s="172"/>
      <c r="M61" s="169"/>
      <c r="N61" s="166"/>
      <c r="P61" s="30"/>
      <c r="Q61" s="30"/>
    </row>
    <row r="62" spans="1:17" s="76" customFormat="1" x14ac:dyDescent="0.2">
      <c r="A62" s="40">
        <v>11</v>
      </c>
      <c r="B62" s="63" t="s">
        <v>185</v>
      </c>
      <c r="C62" s="230" t="s">
        <v>95</v>
      </c>
      <c r="D62" s="231"/>
      <c r="E62" s="171">
        <v>315000</v>
      </c>
      <c r="F62" s="115">
        <v>322500</v>
      </c>
      <c r="G62" s="115">
        <v>220000</v>
      </c>
      <c r="H62" s="115">
        <v>440000</v>
      </c>
      <c r="I62" s="169"/>
      <c r="J62" s="169"/>
      <c r="K62" s="169"/>
      <c r="L62" s="172"/>
      <c r="M62" s="169"/>
      <c r="N62" s="166"/>
      <c r="P62" s="30"/>
      <c r="Q62" s="30"/>
    </row>
    <row r="63" spans="1:17" s="76" customFormat="1" ht="12.75" x14ac:dyDescent="0.2">
      <c r="A63" s="67"/>
      <c r="B63" s="68"/>
      <c r="C63" s="160"/>
      <c r="D63" s="169"/>
      <c r="E63" s="169"/>
      <c r="F63" s="169"/>
      <c r="G63" s="169"/>
      <c r="H63" s="174"/>
      <c r="I63" s="169"/>
      <c r="J63" s="169"/>
      <c r="K63" s="169"/>
      <c r="L63" s="172"/>
      <c r="M63" s="169"/>
      <c r="N63" s="166"/>
      <c r="P63" s="30"/>
      <c r="Q63" s="30"/>
    </row>
    <row r="64" spans="1:17" s="76" customFormat="1" ht="12.75" x14ac:dyDescent="0.2">
      <c r="A64" s="67"/>
      <c r="B64" s="68"/>
      <c r="C64" s="201"/>
      <c r="D64" s="175"/>
      <c r="E64" s="169"/>
      <c r="F64" s="169"/>
      <c r="G64" s="169"/>
      <c r="H64" s="169"/>
      <c r="I64" s="169"/>
      <c r="J64" s="169"/>
      <c r="K64" s="169"/>
      <c r="L64" s="172"/>
      <c r="M64" s="169"/>
      <c r="N64" s="166"/>
      <c r="P64" s="30"/>
      <c r="Q64" s="30"/>
    </row>
    <row r="65" spans="1:17" s="76" customFormat="1" ht="12.75" x14ac:dyDescent="0.2">
      <c r="A65" s="71" t="s">
        <v>318</v>
      </c>
      <c r="B65" s="72"/>
      <c r="C65" s="202"/>
      <c r="D65" s="176"/>
      <c r="E65" s="177"/>
      <c r="F65" s="178"/>
      <c r="G65" s="178"/>
      <c r="H65" s="178"/>
      <c r="I65" s="179"/>
      <c r="J65" s="179"/>
      <c r="K65" s="179"/>
      <c r="L65" s="172"/>
      <c r="M65" s="179"/>
      <c r="N65" s="180"/>
      <c r="P65" s="30"/>
      <c r="Q65" s="30"/>
    </row>
    <row r="66" spans="1:17" s="76" customFormat="1" x14ac:dyDescent="0.2">
      <c r="A66" s="40">
        <v>1</v>
      </c>
      <c r="B66" s="47" t="s">
        <v>186</v>
      </c>
      <c r="C66" s="190" t="s">
        <v>56</v>
      </c>
      <c r="D66" s="181"/>
      <c r="E66" s="115">
        <v>200000</v>
      </c>
      <c r="F66" s="127">
        <v>0</v>
      </c>
      <c r="G66" s="127">
        <v>0</v>
      </c>
      <c r="H66" s="127">
        <v>100000</v>
      </c>
      <c r="I66" s="179"/>
      <c r="J66" s="179"/>
      <c r="K66" s="179"/>
      <c r="L66" s="172"/>
      <c r="M66" s="179"/>
      <c r="N66" s="180"/>
      <c r="P66" s="30"/>
      <c r="Q66" s="30"/>
    </row>
    <row r="67" spans="1:17" s="76" customFormat="1" x14ac:dyDescent="0.2">
      <c r="A67" s="40">
        <v>2</v>
      </c>
      <c r="B67" s="47" t="s">
        <v>187</v>
      </c>
      <c r="C67" s="190" t="s">
        <v>56</v>
      </c>
      <c r="D67" s="182"/>
      <c r="E67" s="115">
        <v>200000</v>
      </c>
      <c r="F67" s="127">
        <v>0</v>
      </c>
      <c r="G67" s="127">
        <v>0</v>
      </c>
      <c r="H67" s="127">
        <v>200000</v>
      </c>
      <c r="I67" s="179"/>
      <c r="J67" s="179"/>
      <c r="K67" s="179"/>
      <c r="L67" s="172"/>
      <c r="M67" s="179"/>
      <c r="N67" s="180"/>
      <c r="P67" s="30"/>
      <c r="Q67" s="30"/>
    </row>
    <row r="68" spans="1:17" s="76" customFormat="1" x14ac:dyDescent="0.2">
      <c r="A68" s="40">
        <v>3</v>
      </c>
      <c r="B68" s="47" t="s">
        <v>188</v>
      </c>
      <c r="C68" s="190" t="s">
        <v>57</v>
      </c>
      <c r="D68" s="182"/>
      <c r="E68" s="115">
        <v>200000</v>
      </c>
      <c r="F68" s="127">
        <v>0</v>
      </c>
      <c r="G68" s="127">
        <v>0</v>
      </c>
      <c r="H68" s="127">
        <v>200000</v>
      </c>
      <c r="I68" s="179"/>
      <c r="J68" s="179"/>
      <c r="K68" s="179"/>
      <c r="L68" s="172"/>
      <c r="M68" s="179"/>
      <c r="N68" s="180"/>
      <c r="P68" s="30"/>
      <c r="Q68" s="30"/>
    </row>
    <row r="69" spans="1:17" s="76" customFormat="1" x14ac:dyDescent="0.2">
      <c r="A69" s="40">
        <v>4</v>
      </c>
      <c r="B69" s="47" t="s">
        <v>189</v>
      </c>
      <c r="C69" s="190" t="s">
        <v>58</v>
      </c>
      <c r="D69" s="182"/>
      <c r="E69" s="115">
        <v>200000</v>
      </c>
      <c r="F69" s="127">
        <v>0</v>
      </c>
      <c r="G69" s="127">
        <v>0</v>
      </c>
      <c r="H69" s="127">
        <v>200000</v>
      </c>
      <c r="I69" s="179"/>
      <c r="J69" s="179"/>
      <c r="K69" s="179"/>
      <c r="L69" s="172"/>
      <c r="M69" s="179"/>
      <c r="N69" s="179"/>
      <c r="P69" s="30"/>
      <c r="Q69" s="30"/>
    </row>
    <row r="70" spans="1:17" s="76" customFormat="1" x14ac:dyDescent="0.2">
      <c r="A70" s="40">
        <v>5</v>
      </c>
      <c r="B70" s="47" t="s">
        <v>190</v>
      </c>
      <c r="C70" s="190" t="s">
        <v>58</v>
      </c>
      <c r="D70" s="182"/>
      <c r="E70" s="115">
        <v>200000</v>
      </c>
      <c r="F70" s="127">
        <v>0</v>
      </c>
      <c r="G70" s="127">
        <v>0</v>
      </c>
      <c r="H70" s="127">
        <v>150000</v>
      </c>
      <c r="I70" s="179"/>
      <c r="J70" s="179"/>
      <c r="K70" s="179"/>
      <c r="L70" s="172"/>
      <c r="M70" s="179"/>
      <c r="N70" s="179"/>
      <c r="P70" s="30"/>
      <c r="Q70" s="30"/>
    </row>
    <row r="71" spans="1:17" s="76" customFormat="1" x14ac:dyDescent="0.2">
      <c r="A71" s="40">
        <v>6</v>
      </c>
      <c r="B71" s="47" t="s">
        <v>191</v>
      </c>
      <c r="C71" s="190" t="s">
        <v>60</v>
      </c>
      <c r="D71" s="182"/>
      <c r="E71" s="115">
        <v>200000</v>
      </c>
      <c r="F71" s="127">
        <v>0</v>
      </c>
      <c r="G71" s="127">
        <v>0</v>
      </c>
      <c r="H71" s="127">
        <v>200000</v>
      </c>
      <c r="I71" s="179"/>
      <c r="J71" s="179"/>
      <c r="K71" s="179"/>
      <c r="L71" s="172"/>
      <c r="M71" s="179"/>
      <c r="N71" s="179"/>
      <c r="P71" s="30"/>
      <c r="Q71" s="30"/>
    </row>
    <row r="72" spans="1:17" s="76" customFormat="1" x14ac:dyDescent="0.2">
      <c r="A72" s="40">
        <v>7</v>
      </c>
      <c r="B72" s="47" t="s">
        <v>192</v>
      </c>
      <c r="C72" s="190" t="s">
        <v>60</v>
      </c>
      <c r="D72" s="182"/>
      <c r="E72" s="115">
        <v>200000</v>
      </c>
      <c r="F72" s="127">
        <v>0</v>
      </c>
      <c r="G72" s="127">
        <v>0</v>
      </c>
      <c r="H72" s="127">
        <v>0</v>
      </c>
      <c r="I72" s="179"/>
      <c r="J72" s="179"/>
      <c r="K72" s="179"/>
      <c r="L72" s="172"/>
      <c r="M72" s="179"/>
      <c r="N72" s="179"/>
      <c r="P72" s="30"/>
      <c r="Q72" s="30"/>
    </row>
    <row r="73" spans="1:17" s="76" customFormat="1" x14ac:dyDescent="0.2">
      <c r="A73" s="40">
        <v>8</v>
      </c>
      <c r="B73" s="47" t="s">
        <v>193</v>
      </c>
      <c r="C73" s="190" t="s">
        <v>60</v>
      </c>
      <c r="D73" s="182"/>
      <c r="E73" s="115">
        <v>200000</v>
      </c>
      <c r="F73" s="127">
        <v>0</v>
      </c>
      <c r="G73" s="127">
        <v>0</v>
      </c>
      <c r="H73" s="127">
        <v>200000</v>
      </c>
      <c r="I73" s="179"/>
      <c r="J73" s="179"/>
      <c r="K73" s="179"/>
      <c r="L73" s="172"/>
      <c r="M73" s="179"/>
      <c r="N73" s="179"/>
      <c r="P73" s="30"/>
      <c r="Q73" s="30"/>
    </row>
    <row r="74" spans="1:17" s="76" customFormat="1" x14ac:dyDescent="0.2">
      <c r="A74" s="40">
        <v>9</v>
      </c>
      <c r="B74" s="47" t="s">
        <v>194</v>
      </c>
      <c r="C74" s="226" t="s">
        <v>313</v>
      </c>
      <c r="D74" s="227"/>
      <c r="E74" s="115">
        <v>200000</v>
      </c>
      <c r="F74" s="127">
        <v>0</v>
      </c>
      <c r="G74" s="127">
        <v>0</v>
      </c>
      <c r="H74" s="127">
        <v>200000</v>
      </c>
      <c r="I74" s="179"/>
      <c r="J74" s="179"/>
      <c r="K74" s="179"/>
      <c r="L74" s="172"/>
      <c r="M74" s="179"/>
      <c r="N74" s="179"/>
      <c r="P74" s="30"/>
      <c r="Q74" s="30"/>
    </row>
    <row r="75" spans="1:17" s="76" customFormat="1" x14ac:dyDescent="0.2">
      <c r="A75" s="40">
        <v>10</v>
      </c>
      <c r="B75" s="47" t="s">
        <v>195</v>
      </c>
      <c r="C75" s="190" t="s">
        <v>56</v>
      </c>
      <c r="D75" s="182"/>
      <c r="E75" s="115">
        <v>200000</v>
      </c>
      <c r="F75" s="127">
        <v>0</v>
      </c>
      <c r="G75" s="127">
        <v>0</v>
      </c>
      <c r="H75" s="127">
        <v>200000</v>
      </c>
      <c r="I75" s="179"/>
      <c r="J75" s="179"/>
      <c r="K75" s="179"/>
      <c r="L75" s="172"/>
      <c r="M75" s="179"/>
      <c r="N75" s="179"/>
      <c r="P75" s="30"/>
      <c r="Q75" s="30"/>
    </row>
    <row r="76" spans="1:17" s="76" customFormat="1" x14ac:dyDescent="0.2">
      <c r="A76" s="40">
        <v>11</v>
      </c>
      <c r="B76" s="47" t="s">
        <v>197</v>
      </c>
      <c r="C76" s="190" t="s">
        <v>196</v>
      </c>
      <c r="D76" s="182"/>
      <c r="E76" s="115">
        <v>200000</v>
      </c>
      <c r="F76" s="127">
        <v>0</v>
      </c>
      <c r="G76" s="127">
        <v>0</v>
      </c>
      <c r="H76" s="127">
        <v>200000</v>
      </c>
      <c r="I76" s="179"/>
      <c r="J76" s="179"/>
      <c r="K76" s="179"/>
      <c r="L76" s="172"/>
      <c r="M76" s="179"/>
      <c r="N76" s="179"/>
      <c r="P76" s="30"/>
      <c r="Q76" s="30"/>
    </row>
    <row r="77" spans="1:17" s="76" customFormat="1" x14ac:dyDescent="0.2">
      <c r="A77" s="40">
        <v>12</v>
      </c>
      <c r="B77" s="47" t="s">
        <v>198</v>
      </c>
      <c r="C77" s="226" t="s">
        <v>61</v>
      </c>
      <c r="D77" s="227"/>
      <c r="E77" s="115">
        <v>200000</v>
      </c>
      <c r="F77" s="127">
        <v>0</v>
      </c>
      <c r="G77" s="127">
        <v>0</v>
      </c>
      <c r="H77" s="127">
        <v>200000</v>
      </c>
      <c r="I77" s="179"/>
      <c r="J77" s="179"/>
      <c r="K77" s="179"/>
      <c r="L77" s="172"/>
      <c r="M77" s="179"/>
      <c r="N77" s="179"/>
      <c r="P77" s="30"/>
      <c r="Q77" s="30"/>
    </row>
    <row r="78" spans="1:17" s="76" customFormat="1" x14ac:dyDescent="0.2">
      <c r="A78" s="40">
        <v>13</v>
      </c>
      <c r="B78" s="34" t="s">
        <v>199</v>
      </c>
      <c r="C78" s="226" t="s">
        <v>314</v>
      </c>
      <c r="D78" s="227"/>
      <c r="E78" s="115">
        <v>200000</v>
      </c>
      <c r="F78" s="127">
        <v>0</v>
      </c>
      <c r="G78" s="127">
        <v>0</v>
      </c>
      <c r="H78" s="127">
        <v>200000</v>
      </c>
      <c r="I78" s="179"/>
      <c r="J78" s="179"/>
      <c r="K78" s="179"/>
      <c r="L78" s="172"/>
      <c r="M78" s="179"/>
      <c r="N78" s="179"/>
      <c r="P78" s="30"/>
      <c r="Q78" s="30"/>
    </row>
    <row r="79" spans="1:17" s="76" customFormat="1" x14ac:dyDescent="0.2">
      <c r="A79" s="40">
        <v>14</v>
      </c>
      <c r="B79" s="34" t="s">
        <v>200</v>
      </c>
      <c r="C79" s="226" t="s">
        <v>315</v>
      </c>
      <c r="D79" s="227"/>
      <c r="E79" s="115">
        <v>200000</v>
      </c>
      <c r="F79" s="127">
        <v>0</v>
      </c>
      <c r="G79" s="127">
        <v>0</v>
      </c>
      <c r="H79" s="127">
        <v>200000</v>
      </c>
      <c r="I79" s="179"/>
      <c r="J79" s="179"/>
      <c r="K79" s="179"/>
      <c r="L79" s="172"/>
      <c r="M79" s="179"/>
      <c r="N79" s="179"/>
      <c r="P79" s="30"/>
      <c r="Q79" s="30"/>
    </row>
    <row r="80" spans="1:17" s="76" customFormat="1" ht="12.75" x14ac:dyDescent="0.2">
      <c r="A80" s="67"/>
      <c r="B80" s="58"/>
      <c r="C80" s="203"/>
      <c r="D80" s="183"/>
      <c r="E80" s="179"/>
      <c r="F80" s="179"/>
      <c r="G80" s="179"/>
      <c r="H80" s="179"/>
      <c r="I80" s="179"/>
      <c r="J80" s="179"/>
      <c r="K80" s="179"/>
      <c r="L80" s="172"/>
      <c r="M80" s="179"/>
      <c r="N80" s="179"/>
      <c r="P80" s="30"/>
      <c r="Q80" s="30"/>
    </row>
    <row r="148" spans="16:17" x14ac:dyDescent="0.2">
      <c r="Q148" s="36"/>
    </row>
    <row r="154" spans="16:17" x14ac:dyDescent="0.2">
      <c r="P154" s="36"/>
    </row>
  </sheetData>
  <sheetProtection password="FEA3" sheet="1" objects="1" scenarios="1"/>
  <mergeCells count="10">
    <mergeCell ref="A1:N1"/>
    <mergeCell ref="A2:N2"/>
    <mergeCell ref="A4:A5"/>
    <mergeCell ref="C77:D77"/>
    <mergeCell ref="C78:D78"/>
    <mergeCell ref="C79:D79"/>
    <mergeCell ref="C40:D40"/>
    <mergeCell ref="C41:D41"/>
    <mergeCell ref="C62:D62"/>
    <mergeCell ref="C74:D74"/>
  </mergeCells>
  <printOptions horizontalCentered="1"/>
  <pageMargins left="0.78740157480314965" right="0.19685039370078741" top="0.94488188976377963" bottom="0.55118110236220474" header="0" footer="0"/>
  <pageSetup scale="80" orientation="landscape" horizontalDpi="4294967293" verticalDpi="7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UPZ</vt:lpstr>
      <vt:lpstr>GURU TELADAN</vt:lpstr>
      <vt:lpstr>DERMAWAN</vt:lpstr>
      <vt:lpstr>MASJID</vt:lpstr>
      <vt:lpstr>UPZ!Print_Titles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2021-04-13T03:49:31Z</dcterms:modified>
</cp:coreProperties>
</file>