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LAPORAN KEUANGAN" sheetId="1" r:id="rId1"/>
  </sheets>
  <calcPr calcId="124519"/>
</workbook>
</file>

<file path=xl/calcChain.xml><?xml version="1.0" encoding="utf-8"?>
<calcChain xmlns="http://schemas.openxmlformats.org/spreadsheetml/2006/main">
  <c r="C11" i="1"/>
  <c r="C76"/>
  <c r="C13"/>
  <c r="C43"/>
  <c r="C59"/>
  <c r="C58"/>
  <c r="C26" l="1"/>
  <c r="C77" l="1"/>
  <c r="C78" s="1"/>
  <c r="C40" l="1"/>
  <c r="C56" s="1"/>
  <c r="C23" l="1"/>
  <c r="C29" s="1"/>
  <c r="C64" l="1"/>
  <c r="C63"/>
  <c r="C74" l="1"/>
  <c r="C60"/>
  <c r="C79" l="1"/>
  <c r="C80" s="1"/>
</calcChain>
</file>

<file path=xl/sharedStrings.xml><?xml version="1.0" encoding="utf-8"?>
<sst xmlns="http://schemas.openxmlformats.org/spreadsheetml/2006/main" count="90" uniqueCount="78">
  <si>
    <t>LAPORAN KEUANGAN</t>
  </si>
  <si>
    <t>A.</t>
  </si>
  <si>
    <t>PENGUMPULAN</t>
  </si>
  <si>
    <t>SALDO AWAL</t>
  </si>
  <si>
    <t>DANA ZAKAT</t>
  </si>
  <si>
    <t>DANA INFAQ/SHODAQOH</t>
  </si>
  <si>
    <t>DANA JASA BANK</t>
  </si>
  <si>
    <t>DANA APBD</t>
  </si>
  <si>
    <t>DANA DARI PROPINSI JAWA TIMUR</t>
  </si>
  <si>
    <t>DANA CSR</t>
  </si>
  <si>
    <t>TOTAL</t>
  </si>
  <si>
    <t>B.</t>
  </si>
  <si>
    <t>PENTASYARUFAN</t>
  </si>
  <si>
    <t>A</t>
  </si>
  <si>
    <t>MADIUN CERDAS</t>
  </si>
  <si>
    <t>B</t>
  </si>
  <si>
    <t>MADIUN SEHAT</t>
  </si>
  <si>
    <t>Bantuan Biaya Pengobatan</t>
  </si>
  <si>
    <t>C</t>
  </si>
  <si>
    <t>MADIUN PEDULI</t>
  </si>
  <si>
    <t>Bantuan Paket Sembako Rutin</t>
  </si>
  <si>
    <t>D</t>
  </si>
  <si>
    <t>AMIL</t>
  </si>
  <si>
    <t xml:space="preserve">          JUMLAH PENYALURAN DANA ZAKAT……………</t>
  </si>
  <si>
    <t>Bantuan Musafir</t>
  </si>
  <si>
    <t>MADIUN TAQWA</t>
  </si>
  <si>
    <t>BIDANG PENGEMBANGAN</t>
  </si>
  <si>
    <t>Pentasyarufan Melalui UPZ OPD / Sekolah</t>
  </si>
  <si>
    <t>Biaya Rapat-Rapat</t>
  </si>
  <si>
    <t>BOP Pentasyarufan</t>
  </si>
  <si>
    <t>BIDANG PENGUMPULAN</t>
  </si>
  <si>
    <t>E</t>
  </si>
  <si>
    <t>BIDANG KESEKRETARIATAN</t>
  </si>
  <si>
    <t>Kesekretariatan</t>
  </si>
  <si>
    <t>Pengadaan Sarana dan Prasarana</t>
  </si>
  <si>
    <t>HR Petugas Harian BAZNAS ( 3 bulan )</t>
  </si>
  <si>
    <t xml:space="preserve">          JUMLAH PENYALURAN DANA INFAQ………….</t>
  </si>
  <si>
    <t>Rekening Telpon</t>
  </si>
  <si>
    <t xml:space="preserve">          JUMLAH PENYALURAN DANA JASA BANK………….</t>
  </si>
  <si>
    <t xml:space="preserve">Konsumsi Rapat Pengurus Pelaksana BAZNAS Kota Madiun </t>
  </si>
  <si>
    <t xml:space="preserve">          JUMLAH PENYALURAN DANA APBD………….</t>
  </si>
  <si>
    <t>Bantuan Fakir Miskin dari BAZNAS Propinsi Jatim</t>
  </si>
  <si>
    <t>Transport Bantuan Fakir Miskin dari BAZNAS Propinsi Jatim</t>
  </si>
  <si>
    <t xml:space="preserve">          JUMLAH PENYALURAN DANA BAZNAS JATIM………….</t>
  </si>
  <si>
    <t xml:space="preserve">                          JUMLAH 1-5………………………..……………</t>
  </si>
  <si>
    <t>Pentasyarufan Melalui UPZ BAZNAS Kelurahan</t>
  </si>
  <si>
    <t>Naskah Khutbah Jum'at</t>
  </si>
  <si>
    <t>HR Pimpinan BAZNAS ( 3 bulan)</t>
  </si>
  <si>
    <t>HR Pelaksana BAZNAS ( 3 bulan)</t>
  </si>
  <si>
    <t>MADIUN MAKMUR</t>
  </si>
  <si>
    <t>F</t>
  </si>
  <si>
    <t>Bantuan Kegiatan Keagamaan</t>
  </si>
  <si>
    <t>UNTUK PERIODE BULAN APRIL - JUNI 2020</t>
  </si>
  <si>
    <t>Bantuan Paket Sembako kepada warga terdampak Covid 19</t>
  </si>
  <si>
    <t>Beasiswa Produktif</t>
  </si>
  <si>
    <t>Bantuan Ghorimin</t>
  </si>
  <si>
    <t xml:space="preserve">Transport Relawan </t>
  </si>
  <si>
    <t xml:space="preserve">Konsumsi Rapat Pleno Pengurus BAZNAS Kota Mdn Tri Wulan II </t>
  </si>
  <si>
    <t xml:space="preserve">Biaya Penerbitan Warta BAZNAS Kota Madiun Tri Wulan II </t>
  </si>
  <si>
    <t>Biaya Kurir / Pengiriman  Warta BAZNAS Kota Mdn Triwulan II</t>
  </si>
  <si>
    <t xml:space="preserve">                          SALDO PER 30 JUNI 2020…………………</t>
  </si>
  <si>
    <t>Pengadaan Seragam Pengurus</t>
  </si>
  <si>
    <t>Pengadaan Seragam Full Timer</t>
  </si>
  <si>
    <t>Pengadaan ATK</t>
  </si>
  <si>
    <t>Pengadaan Kaleng S-3</t>
  </si>
  <si>
    <t>Penerbitan Buku Panduan ZIS</t>
  </si>
  <si>
    <t xml:space="preserve">Biaya Pajak Jasa Bank &amp; Administrasi Bank </t>
  </si>
  <si>
    <t>Bantuan kepada Juru Merbot Masjid</t>
  </si>
  <si>
    <t>Bantuan kepada Juru Kunci Makam</t>
  </si>
  <si>
    <t>Pemeliharaan Sarana dan Prasarana</t>
  </si>
  <si>
    <t xml:space="preserve">THR Pengurus </t>
  </si>
  <si>
    <t xml:space="preserve">Bantuan Alat Bantu Kesehatan Difabel </t>
  </si>
  <si>
    <t xml:space="preserve">BADAN AMIL ZAKAT NASIONAL (BAZNAS) KOTA MADIUN </t>
  </si>
  <si>
    <t>Pemberian Bingkisan Lebaran kepada Aktivis &amp; Relawan ZIS</t>
  </si>
  <si>
    <t>BOP Pesantren Masyarakat Rahmatan Lil Alamiin (PM Rahlia)</t>
  </si>
  <si>
    <t>Bantuan Pusyar (Pembiayaan Usaha Syari'ah)</t>
  </si>
  <si>
    <t>Sosialisasi melalui Media Sosial ( 3 bulan )</t>
  </si>
  <si>
    <t>Bantuan kesehatan Keluarga Pengurus sakit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</si>
</sst>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  <numFmt numFmtId="164" formatCode="_(&quot;Rp&quot;* #,##0.00_);_(&quot;Rp&quot;* \(#,##0.00\);_(&quot;Rp&quot;* &quot;-&quot;_);_(@_)"/>
  </numFmts>
  <fonts count="1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 Narrow"/>
      <family val="2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44" fontId="0" fillId="2" borderId="1" xfId="0" applyNumberFormat="1" applyFont="1" applyFill="1" applyBorder="1"/>
    <xf numFmtId="44" fontId="4" fillId="2" borderId="1" xfId="0" applyNumberFormat="1" applyFont="1" applyFill="1" applyBorder="1"/>
    <xf numFmtId="0" fontId="0" fillId="2" borderId="0" xfId="0" applyFont="1" applyFill="1" applyAlignment="1">
      <alignment horizontal="center"/>
    </xf>
    <xf numFmtId="44" fontId="0" fillId="2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44" fontId="3" fillId="2" borderId="1" xfId="0" applyNumberFormat="1" applyFont="1" applyFill="1" applyBorder="1"/>
    <xf numFmtId="44" fontId="3" fillId="0" borderId="1" xfId="0" applyNumberFormat="1" applyFont="1" applyBorder="1"/>
    <xf numFmtId="41" fontId="0" fillId="0" borderId="1" xfId="1" applyFont="1" applyBorder="1"/>
    <xf numFmtId="41" fontId="0" fillId="2" borderId="1" xfId="1" applyFont="1" applyFill="1" applyBorder="1"/>
    <xf numFmtId="41" fontId="4" fillId="2" borderId="1" xfId="1" applyFont="1" applyFill="1" applyBorder="1"/>
    <xf numFmtId="41" fontId="0" fillId="2" borderId="0" xfId="1" applyFont="1" applyFill="1"/>
    <xf numFmtId="41" fontId="3" fillId="2" borderId="1" xfId="1" applyFont="1" applyFill="1" applyBorder="1"/>
    <xf numFmtId="41" fontId="6" fillId="2" borderId="1" xfId="1" applyFont="1" applyFill="1" applyBorder="1" applyAlignment="1">
      <alignment vertical="center"/>
    </xf>
    <xf numFmtId="41" fontId="3" fillId="2" borderId="1" xfId="1" applyFont="1" applyFill="1" applyBorder="1" applyAlignment="1">
      <alignment horizontal="left"/>
    </xf>
    <xf numFmtId="41" fontId="3" fillId="0" borderId="1" xfId="1" applyFont="1" applyBorder="1" applyAlignment="1">
      <alignment horizontal="left"/>
    </xf>
    <xf numFmtId="41" fontId="7" fillId="0" borderId="1" xfId="1" applyFont="1" applyBorder="1"/>
    <xf numFmtId="41" fontId="7" fillId="2" borderId="1" xfId="1" applyFont="1" applyFill="1" applyBorder="1"/>
    <xf numFmtId="44" fontId="0" fillId="0" borderId="1" xfId="0" applyNumberFormat="1" applyFont="1" applyBorder="1"/>
    <xf numFmtId="41" fontId="6" fillId="2" borderId="1" xfId="1" applyFont="1" applyFill="1" applyBorder="1"/>
    <xf numFmtId="41" fontId="0" fillId="0" borderId="0" xfId="1" applyFont="1"/>
    <xf numFmtId="44" fontId="0" fillId="0" borderId="0" xfId="0" applyNumberFormat="1"/>
    <xf numFmtId="43" fontId="8" fillId="0" borderId="0" xfId="0" applyNumberFormat="1" applyFont="1" applyBorder="1"/>
    <xf numFmtId="44" fontId="9" fillId="2" borderId="1" xfId="0" applyNumberFormat="1" applyFont="1" applyFill="1" applyBorder="1"/>
    <xf numFmtId="0" fontId="9" fillId="2" borderId="1" xfId="0" applyFont="1" applyFill="1" applyBorder="1"/>
    <xf numFmtId="44" fontId="10" fillId="2" borderId="1" xfId="0" applyNumberFormat="1" applyFont="1" applyFill="1" applyBorder="1"/>
    <xf numFmtId="164" fontId="9" fillId="2" borderId="1" xfId="0" applyNumberFormat="1" applyFont="1" applyFill="1" applyBorder="1"/>
    <xf numFmtId="164" fontId="10" fillId="2" borderId="1" xfId="0" applyNumberFormat="1" applyFont="1" applyFill="1" applyBorder="1"/>
    <xf numFmtId="43" fontId="0" fillId="2" borderId="1" xfId="0" applyNumberFormat="1" applyFont="1" applyFill="1" applyBorder="1"/>
    <xf numFmtId="41" fontId="11" fillId="2" borderId="1" xfId="1" applyFont="1" applyFill="1" applyBorder="1" applyAlignment="1">
      <alignment vertical="center"/>
    </xf>
    <xf numFmtId="164" fontId="9" fillId="2" borderId="1" xfId="1" applyNumberFormat="1" applyFont="1" applyFill="1" applyBorder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41" fontId="2" fillId="2" borderId="0" xfId="1" applyFont="1" applyFill="1" applyAlignment="1">
      <alignment horizontal="left"/>
    </xf>
    <xf numFmtId="0" fontId="2" fillId="0" borderId="0" xfId="0" applyFont="1"/>
    <xf numFmtId="0" fontId="13" fillId="2" borderId="1" xfId="0" applyFont="1" applyFill="1" applyBorder="1" applyAlignment="1">
      <alignment horizontal="center"/>
    </xf>
    <xf numFmtId="41" fontId="13" fillId="2" borderId="1" xfId="1" applyFont="1" applyFill="1" applyBorder="1"/>
    <xf numFmtId="0" fontId="14" fillId="2" borderId="1" xfId="0" applyFont="1" applyFill="1" applyBorder="1" applyAlignment="1">
      <alignment horizontal="center"/>
    </xf>
    <xf numFmtId="41" fontId="14" fillId="2" borderId="1" xfId="1" applyFont="1" applyFill="1" applyBorder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abSelected="1" view="pageBreakPreview" zoomScaleSheetLayoutView="100" workbookViewId="0">
      <selection sqref="A1:C1"/>
    </sheetView>
  </sheetViews>
  <sheetFormatPr defaultRowHeight="15"/>
  <cols>
    <col min="1" max="1" width="5.140625" customWidth="1"/>
    <col min="2" max="2" width="57.5703125" customWidth="1"/>
    <col min="3" max="3" width="22.5703125" customWidth="1"/>
    <col min="6" max="6" width="11" bestFit="1" customWidth="1"/>
  </cols>
  <sheetData>
    <row r="1" spans="1:6" ht="21">
      <c r="A1" s="46" t="s">
        <v>0</v>
      </c>
      <c r="B1" s="46"/>
      <c r="C1" s="46"/>
    </row>
    <row r="2" spans="1:6" ht="21">
      <c r="A2" s="46" t="s">
        <v>72</v>
      </c>
      <c r="B2" s="46"/>
      <c r="C2" s="46"/>
    </row>
    <row r="3" spans="1:6" ht="18.75">
      <c r="A3" s="47" t="s">
        <v>52</v>
      </c>
      <c r="B3" s="47"/>
      <c r="C3" s="47"/>
    </row>
    <row r="4" spans="1:6" ht="18.75">
      <c r="A4" s="1"/>
      <c r="B4" s="1"/>
      <c r="C4" s="1"/>
    </row>
    <row r="5" spans="1:6" ht="18.75">
      <c r="A5" s="38" t="s">
        <v>1</v>
      </c>
      <c r="B5" s="41" t="s">
        <v>2</v>
      </c>
      <c r="C5" s="2"/>
    </row>
    <row r="6" spans="1:6">
      <c r="A6" s="3">
        <v>1</v>
      </c>
      <c r="B6" s="15" t="s">
        <v>3</v>
      </c>
      <c r="C6" s="25">
        <v>985709182.94999957</v>
      </c>
    </row>
    <row r="7" spans="1:6">
      <c r="A7" s="4">
        <v>2</v>
      </c>
      <c r="B7" s="16" t="s">
        <v>4</v>
      </c>
      <c r="C7" s="6">
        <v>218321114.79999998</v>
      </c>
    </row>
    <row r="8" spans="1:6">
      <c r="A8" s="3">
        <v>3</v>
      </c>
      <c r="B8" s="16" t="s">
        <v>5</v>
      </c>
      <c r="C8" s="6">
        <v>278052406.25</v>
      </c>
      <c r="F8" s="29"/>
    </row>
    <row r="9" spans="1:6">
      <c r="A9" s="4">
        <v>4</v>
      </c>
      <c r="B9" s="16" t="s">
        <v>6</v>
      </c>
      <c r="C9" s="6">
        <v>3127465.9</v>
      </c>
    </row>
    <row r="10" spans="1:6">
      <c r="A10" s="3">
        <v>5</v>
      </c>
      <c r="B10" s="16" t="s">
        <v>7</v>
      </c>
      <c r="C10" s="6">
        <v>0</v>
      </c>
    </row>
    <row r="11" spans="1:6">
      <c r="A11" s="4">
        <v>6</v>
      </c>
      <c r="B11" s="16" t="s">
        <v>8</v>
      </c>
      <c r="C11" s="6">
        <f>6900000*3+450000</f>
        <v>21150000</v>
      </c>
    </row>
    <row r="12" spans="1:6">
      <c r="A12" s="3">
        <v>7</v>
      </c>
      <c r="B12" s="16" t="s">
        <v>9</v>
      </c>
      <c r="C12" s="6">
        <v>0</v>
      </c>
    </row>
    <row r="13" spans="1:6">
      <c r="A13" s="4"/>
      <c r="B13" s="17" t="s">
        <v>10</v>
      </c>
      <c r="C13" s="7">
        <f>SUM(C6:C12)</f>
        <v>1506360169.8999996</v>
      </c>
    </row>
    <row r="14" spans="1:6">
      <c r="A14" s="8"/>
      <c r="B14" s="18"/>
      <c r="C14" s="9"/>
    </row>
    <row r="15" spans="1:6" ht="18.75">
      <c r="A15" s="39" t="s">
        <v>11</v>
      </c>
      <c r="B15" s="40" t="s">
        <v>12</v>
      </c>
      <c r="C15" s="8"/>
    </row>
    <row r="16" spans="1:6" ht="15.75">
      <c r="A16" s="42">
        <v>1</v>
      </c>
      <c r="B16" s="43" t="s">
        <v>4</v>
      </c>
      <c r="C16" s="5"/>
    </row>
    <row r="17" spans="1:3">
      <c r="A17" s="11" t="s">
        <v>13</v>
      </c>
      <c r="B17" s="17" t="s">
        <v>14</v>
      </c>
      <c r="C17" s="12"/>
    </row>
    <row r="18" spans="1:3">
      <c r="A18" s="4"/>
      <c r="B18" s="16" t="s">
        <v>54</v>
      </c>
      <c r="C18" s="6">
        <v>750000</v>
      </c>
    </row>
    <row r="19" spans="1:3">
      <c r="A19" s="11" t="s">
        <v>15</v>
      </c>
      <c r="B19" s="17" t="s">
        <v>16</v>
      </c>
      <c r="C19" s="5"/>
    </row>
    <row r="20" spans="1:3">
      <c r="A20" s="4"/>
      <c r="B20" s="16" t="s">
        <v>17</v>
      </c>
      <c r="C20" s="6">
        <v>350000</v>
      </c>
    </row>
    <row r="21" spans="1:3">
      <c r="A21" s="4"/>
      <c r="B21" s="20" t="s">
        <v>71</v>
      </c>
      <c r="C21" s="6">
        <v>1200000</v>
      </c>
    </row>
    <row r="22" spans="1:3">
      <c r="A22" s="10" t="s">
        <v>18</v>
      </c>
      <c r="B22" s="19" t="s">
        <v>19</v>
      </c>
      <c r="C22" s="5"/>
    </row>
    <row r="23" spans="1:3">
      <c r="A23" s="4"/>
      <c r="B23" s="16" t="s">
        <v>20</v>
      </c>
      <c r="C23" s="6">
        <f>9225000+9150000+9225000</f>
        <v>27600000</v>
      </c>
    </row>
    <row r="24" spans="1:3">
      <c r="A24" s="4"/>
      <c r="B24" s="16" t="s">
        <v>55</v>
      </c>
      <c r="C24" s="6">
        <v>2750000</v>
      </c>
    </row>
    <row r="25" spans="1:3">
      <c r="A25" s="10" t="s">
        <v>21</v>
      </c>
      <c r="B25" s="19" t="s">
        <v>25</v>
      </c>
      <c r="C25" s="6"/>
    </row>
    <row r="26" spans="1:3">
      <c r="A26" s="4"/>
      <c r="B26" s="16" t="s">
        <v>67</v>
      </c>
      <c r="C26" s="6">
        <f>4550000+28700000</f>
        <v>33250000</v>
      </c>
    </row>
    <row r="27" spans="1:3">
      <c r="A27" s="4"/>
      <c r="B27" s="16" t="s">
        <v>73</v>
      </c>
      <c r="C27" s="6">
        <v>16000000</v>
      </c>
    </row>
    <row r="28" spans="1:3">
      <c r="A28" s="10" t="s">
        <v>31</v>
      </c>
      <c r="B28" s="19" t="s">
        <v>22</v>
      </c>
      <c r="C28" s="35">
        <v>14313000</v>
      </c>
    </row>
    <row r="29" spans="1:3">
      <c r="A29" s="4"/>
      <c r="B29" s="17" t="s">
        <v>23</v>
      </c>
      <c r="C29" s="7">
        <f>SUM(C18:C28)</f>
        <v>96213000</v>
      </c>
    </row>
    <row r="30" spans="1:3">
      <c r="A30" s="4"/>
      <c r="B30" s="16"/>
      <c r="C30" s="5"/>
    </row>
    <row r="31" spans="1:3" ht="15.75">
      <c r="A31" s="42">
        <v>2</v>
      </c>
      <c r="B31" s="43" t="s">
        <v>5</v>
      </c>
      <c r="C31" s="5"/>
    </row>
    <row r="32" spans="1:3">
      <c r="A32" s="10" t="s">
        <v>13</v>
      </c>
      <c r="B32" s="19" t="s">
        <v>19</v>
      </c>
      <c r="C32" s="5"/>
    </row>
    <row r="33" spans="1:3">
      <c r="A33" s="10"/>
      <c r="B33" s="36" t="s">
        <v>53</v>
      </c>
      <c r="C33" s="30">
        <v>45000000</v>
      </c>
    </row>
    <row r="34" spans="1:3">
      <c r="A34" s="4"/>
      <c r="B34" s="16" t="s">
        <v>24</v>
      </c>
      <c r="C34" s="30">
        <v>25000</v>
      </c>
    </row>
    <row r="35" spans="1:3">
      <c r="A35" s="10" t="s">
        <v>15</v>
      </c>
      <c r="B35" s="19" t="s">
        <v>25</v>
      </c>
      <c r="C35" s="31"/>
    </row>
    <row r="36" spans="1:3">
      <c r="A36" s="4"/>
      <c r="B36" s="16" t="s">
        <v>68</v>
      </c>
      <c r="C36" s="30">
        <v>12550000</v>
      </c>
    </row>
    <row r="37" spans="1:3">
      <c r="A37" s="4"/>
      <c r="B37" s="16" t="s">
        <v>51</v>
      </c>
      <c r="C37" s="30">
        <v>0</v>
      </c>
    </row>
    <row r="38" spans="1:3">
      <c r="A38" s="4"/>
      <c r="B38" s="16" t="s">
        <v>74</v>
      </c>
      <c r="C38" s="30">
        <v>200000</v>
      </c>
    </row>
    <row r="39" spans="1:3">
      <c r="A39" s="10" t="s">
        <v>18</v>
      </c>
      <c r="B39" s="19" t="s">
        <v>49</v>
      </c>
      <c r="C39" s="30"/>
    </row>
    <row r="40" spans="1:3">
      <c r="A40" s="4"/>
      <c r="B40" s="16" t="s">
        <v>75</v>
      </c>
      <c r="C40" s="30">
        <f>67500+67500+67500</f>
        <v>202500</v>
      </c>
    </row>
    <row r="41" spans="1:3">
      <c r="A41" s="10" t="s">
        <v>21</v>
      </c>
      <c r="B41" s="19" t="s">
        <v>26</v>
      </c>
      <c r="C41" s="31"/>
    </row>
    <row r="42" spans="1:3">
      <c r="A42" s="4"/>
      <c r="B42" s="16" t="s">
        <v>45</v>
      </c>
      <c r="C42" s="30">
        <v>34293240</v>
      </c>
    </row>
    <row r="43" spans="1:3">
      <c r="A43" s="4"/>
      <c r="B43" s="16" t="s">
        <v>27</v>
      </c>
      <c r="C43" s="30">
        <f>670000+24512806</f>
        <v>25182806</v>
      </c>
    </row>
    <row r="44" spans="1:3">
      <c r="A44" s="4"/>
      <c r="B44" s="16" t="s">
        <v>56</v>
      </c>
      <c r="C44" s="30">
        <v>17534770</v>
      </c>
    </row>
    <row r="45" spans="1:3">
      <c r="A45" s="4"/>
      <c r="B45" s="16" t="s">
        <v>28</v>
      </c>
      <c r="C45" s="30">
        <v>3229500</v>
      </c>
    </row>
    <row r="46" spans="1:3">
      <c r="A46" s="4"/>
      <c r="B46" s="16" t="s">
        <v>29</v>
      </c>
      <c r="C46" s="30">
        <v>11147280</v>
      </c>
    </row>
    <row r="47" spans="1:3">
      <c r="A47" s="11" t="s">
        <v>31</v>
      </c>
      <c r="B47" s="17" t="s">
        <v>30</v>
      </c>
      <c r="C47" s="31"/>
    </row>
    <row r="48" spans="1:3">
      <c r="A48" s="11"/>
      <c r="B48" s="26" t="s">
        <v>76</v>
      </c>
      <c r="C48" s="30">
        <v>1589000</v>
      </c>
    </row>
    <row r="49" spans="1:3">
      <c r="A49" s="10" t="s">
        <v>50</v>
      </c>
      <c r="B49" s="19" t="s">
        <v>32</v>
      </c>
      <c r="C49" s="31"/>
    </row>
    <row r="50" spans="1:3">
      <c r="A50" s="4"/>
      <c r="B50" s="16" t="s">
        <v>33</v>
      </c>
      <c r="C50" s="30">
        <v>5144500</v>
      </c>
    </row>
    <row r="51" spans="1:3">
      <c r="A51" s="4"/>
      <c r="B51" s="16" t="s">
        <v>34</v>
      </c>
      <c r="C51" s="30">
        <v>3462000</v>
      </c>
    </row>
    <row r="52" spans="1:3">
      <c r="A52" s="4"/>
      <c r="B52" s="16" t="s">
        <v>69</v>
      </c>
      <c r="C52" s="30">
        <v>1035000</v>
      </c>
    </row>
    <row r="53" spans="1:3">
      <c r="A53" s="4"/>
      <c r="B53" s="16" t="s">
        <v>77</v>
      </c>
      <c r="C53" s="30">
        <v>2000000</v>
      </c>
    </row>
    <row r="54" spans="1:3">
      <c r="A54" s="4"/>
      <c r="B54" s="16" t="s">
        <v>70</v>
      </c>
      <c r="C54" s="30">
        <v>29500000</v>
      </c>
    </row>
    <row r="55" spans="1:3">
      <c r="A55" s="4"/>
      <c r="B55" s="16" t="s">
        <v>35</v>
      </c>
      <c r="C55" s="30">
        <v>19800000</v>
      </c>
    </row>
    <row r="56" spans="1:3">
      <c r="A56" s="4"/>
      <c r="B56" s="19" t="s">
        <v>36</v>
      </c>
      <c r="C56" s="32">
        <f>SUM(C33:C55)</f>
        <v>211895596</v>
      </c>
    </row>
    <row r="57" spans="1:3" ht="15.75">
      <c r="A57" s="42">
        <v>3</v>
      </c>
      <c r="B57" s="43" t="s">
        <v>6</v>
      </c>
      <c r="C57" s="31"/>
    </row>
    <row r="58" spans="1:3">
      <c r="A58" s="10"/>
      <c r="B58" s="16" t="s">
        <v>37</v>
      </c>
      <c r="C58" s="30">
        <f>158394+77520+164961</f>
        <v>400875</v>
      </c>
    </row>
    <row r="59" spans="1:3">
      <c r="A59" s="4"/>
      <c r="B59" s="16" t="s">
        <v>66</v>
      </c>
      <c r="C59" s="33">
        <f>1030729.95-400875</f>
        <v>629854.94999999995</v>
      </c>
    </row>
    <row r="60" spans="1:3">
      <c r="A60" s="4"/>
      <c r="B60" s="19" t="s">
        <v>38</v>
      </c>
      <c r="C60" s="34">
        <f>SUM(C58:C59)</f>
        <v>1030729.95</v>
      </c>
    </row>
    <row r="61" spans="1:3" ht="15.75">
      <c r="A61" s="42">
        <v>4</v>
      </c>
      <c r="B61" s="43" t="s">
        <v>7</v>
      </c>
      <c r="C61" s="33"/>
    </row>
    <row r="62" spans="1:3">
      <c r="A62" s="10"/>
      <c r="B62" s="24" t="s">
        <v>63</v>
      </c>
      <c r="C62" s="37">
        <v>10000000</v>
      </c>
    </row>
    <row r="63" spans="1:3">
      <c r="A63" s="4"/>
      <c r="B63" s="16" t="s">
        <v>47</v>
      </c>
      <c r="C63" s="33">
        <f>4*1500000*3</f>
        <v>18000000</v>
      </c>
    </row>
    <row r="64" spans="1:3">
      <c r="A64" s="4"/>
      <c r="B64" s="16" t="s">
        <v>48</v>
      </c>
      <c r="C64" s="33">
        <f>6*1500000*3</f>
        <v>27000000</v>
      </c>
    </row>
    <row r="65" spans="1:3">
      <c r="A65" s="4"/>
      <c r="B65" s="16" t="s">
        <v>64</v>
      </c>
      <c r="C65" s="33">
        <v>20000000</v>
      </c>
    </row>
    <row r="66" spans="1:3">
      <c r="A66" s="4"/>
      <c r="B66" s="16" t="s">
        <v>61</v>
      </c>
      <c r="C66" s="33">
        <v>7350000</v>
      </c>
    </row>
    <row r="67" spans="1:3">
      <c r="A67" s="4"/>
      <c r="B67" s="16" t="s">
        <v>62</v>
      </c>
      <c r="C67" s="33">
        <v>2450000</v>
      </c>
    </row>
    <row r="68" spans="1:3">
      <c r="A68" s="4"/>
      <c r="B68" s="23" t="s">
        <v>57</v>
      </c>
      <c r="C68" s="33">
        <v>2240000</v>
      </c>
    </row>
    <row r="69" spans="1:3">
      <c r="A69" s="4"/>
      <c r="B69" s="23" t="s">
        <v>39</v>
      </c>
      <c r="C69" s="33">
        <v>1820000</v>
      </c>
    </row>
    <row r="70" spans="1:3">
      <c r="A70" s="4"/>
      <c r="B70" s="23" t="s">
        <v>58</v>
      </c>
      <c r="C70" s="33">
        <v>15000000</v>
      </c>
    </row>
    <row r="71" spans="1:3">
      <c r="A71" s="4"/>
      <c r="B71" s="23" t="s">
        <v>59</v>
      </c>
      <c r="C71" s="33">
        <v>4000000</v>
      </c>
    </row>
    <row r="72" spans="1:3">
      <c r="A72" s="4"/>
      <c r="B72" s="23" t="s">
        <v>65</v>
      </c>
      <c r="C72" s="33">
        <v>12500000</v>
      </c>
    </row>
    <row r="73" spans="1:3">
      <c r="A73" s="4"/>
      <c r="B73" s="24" t="s">
        <v>46</v>
      </c>
      <c r="C73" s="33">
        <v>750000</v>
      </c>
    </row>
    <row r="74" spans="1:3">
      <c r="A74" s="4"/>
      <c r="B74" s="19" t="s">
        <v>40</v>
      </c>
      <c r="C74" s="34">
        <f>SUM(C62:C73)</f>
        <v>121110000</v>
      </c>
    </row>
    <row r="75" spans="1:3" ht="15.75">
      <c r="A75" s="44">
        <v>5</v>
      </c>
      <c r="B75" s="45" t="s">
        <v>8</v>
      </c>
      <c r="C75" s="31"/>
    </row>
    <row r="76" spans="1:3">
      <c r="A76" s="4"/>
      <c r="B76" s="16" t="s">
        <v>41</v>
      </c>
      <c r="C76" s="6">
        <f>6400000+6900000+6900000</f>
        <v>20200000</v>
      </c>
    </row>
    <row r="77" spans="1:3">
      <c r="A77" s="4"/>
      <c r="B77" s="16" t="s">
        <v>42</v>
      </c>
      <c r="C77" s="6">
        <f>150000+150000+150000</f>
        <v>450000</v>
      </c>
    </row>
    <row r="78" spans="1:3">
      <c r="A78" s="4"/>
      <c r="B78" s="19" t="s">
        <v>43</v>
      </c>
      <c r="C78" s="13">
        <f>SUM(C76:C77)</f>
        <v>20650000</v>
      </c>
    </row>
    <row r="79" spans="1:3">
      <c r="A79" s="5"/>
      <c r="B79" s="21" t="s">
        <v>44</v>
      </c>
      <c r="C79" s="13">
        <f>C29+C56+C60+C74+C78</f>
        <v>450899325.94999999</v>
      </c>
    </row>
    <row r="80" spans="1:3">
      <c r="A80" s="3"/>
      <c r="B80" s="22" t="s">
        <v>60</v>
      </c>
      <c r="C80" s="14">
        <f>C13-C79</f>
        <v>1055460843.9499996</v>
      </c>
    </row>
    <row r="82" spans="3:3">
      <c r="C82" s="27"/>
    </row>
    <row r="83" spans="3:3">
      <c r="C83" s="28"/>
    </row>
  </sheetData>
  <sheetProtection password="DBBB" sheet="1" objects="1" scenarios="1"/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 KEUANGAN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BAZ Kota</cp:lastModifiedBy>
  <dcterms:created xsi:type="dcterms:W3CDTF">2020-03-18T04:45:01Z</dcterms:created>
  <dcterms:modified xsi:type="dcterms:W3CDTF">2020-08-27T04:01:04Z</dcterms:modified>
</cp:coreProperties>
</file>