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egiatan Tahun 2020\WARTA BAZNAS EDISI 44 TW I TH. 2020\"/>
    </mc:Choice>
  </mc:AlternateContent>
  <bookViews>
    <workbookView xWindow="240" yWindow="135" windowWidth="20055" windowHeight="7170"/>
  </bookViews>
  <sheets>
    <sheet name="lap keu" sheetId="1" r:id="rId1"/>
  </sheets>
  <calcPr calcId="162913"/>
</workbook>
</file>

<file path=xl/calcChain.xml><?xml version="1.0" encoding="utf-8"?>
<calcChain xmlns="http://schemas.openxmlformats.org/spreadsheetml/2006/main">
  <c r="C13" i="1" l="1"/>
  <c r="C48" i="1"/>
  <c r="C45" i="1"/>
  <c r="C42" i="1"/>
  <c r="C37" i="1" l="1"/>
  <c r="C35" i="1"/>
  <c r="C69" i="1"/>
  <c r="C68" i="1"/>
  <c r="C54" i="1"/>
  <c r="C53" i="1"/>
  <c r="C29" i="1"/>
  <c r="C58" i="1"/>
  <c r="C57" i="1"/>
  <c r="C20" i="1"/>
  <c r="C23" i="1"/>
  <c r="C18" i="1"/>
  <c r="C25" i="1" s="1"/>
  <c r="C51" i="1" l="1"/>
  <c r="C70" i="1"/>
  <c r="C55" i="1"/>
  <c r="C66" i="1"/>
  <c r="C71" i="1" l="1"/>
  <c r="C72" i="1" s="1"/>
</calcChain>
</file>

<file path=xl/sharedStrings.xml><?xml version="1.0" encoding="utf-8"?>
<sst xmlns="http://schemas.openxmlformats.org/spreadsheetml/2006/main" count="81" uniqueCount="71">
  <si>
    <t>LAPORAN KEUANGAN</t>
  </si>
  <si>
    <t xml:space="preserve">BAZNAS KOTA MADIUN 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</si>
  <si>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</si>
  <si>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</si>
  <si>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</si>
  <si>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</si>
  <si>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</si>
  <si>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</si>
  <si>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</si>
  <si>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</si>
  <si>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</si>
  <si>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</si>
  <si>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</si>
  <si>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PENTASYARUFAN</t>
  </si>
  <si>
    <t>A</t>
  </si>
  <si>
    <t>MADIUN CERDAS</t>
  </si>
  <si>
    <t>Sanggar/Bimbingan Belajar BERANDA</t>
  </si>
  <si>
    <t>B</t>
  </si>
  <si>
    <t>MADIUN SEHAT</t>
  </si>
  <si>
    <t>Bantuan Biaya Pengobatan</t>
  </si>
  <si>
    <t>Alat Bantu Kesehatan Difabel (Kursi Roda dan Kaki Palsu)</t>
  </si>
  <si>
    <t>C</t>
  </si>
  <si>
    <t>MADIUN PEDULI</t>
  </si>
  <si>
    <t>Bantuan Paket Sembako Rutin</t>
  </si>
  <si>
    <t>D</t>
  </si>
  <si>
    <t>AMIL</t>
  </si>
  <si>
    <t xml:space="preserve">          JUMLAH PENYALURAN DANA ZAKAT……………</t>
  </si>
  <si>
    <t>ACTD</t>
  </si>
  <si>
    <t>Bantuan Dukungan Opersioanal Panti Asuhan</t>
  </si>
  <si>
    <t>Bantuan Musafir</t>
  </si>
  <si>
    <t>MADIUN TAQWA</t>
  </si>
  <si>
    <t>Bantuan Sarana Ibadah</t>
  </si>
  <si>
    <t>BIDANG PENGEMBANGAN</t>
  </si>
  <si>
    <t>Pentasyarufan Melalui UPZ OPD / Sekolah</t>
  </si>
  <si>
    <t>Biaya Rapat-Rapat</t>
  </si>
  <si>
    <t>BOP Pentasyarufan</t>
  </si>
  <si>
    <t>BIDANG PENGUMPULAN</t>
  </si>
  <si>
    <t>BOP Siaran Dialoq Interaktif</t>
  </si>
  <si>
    <t>E</t>
  </si>
  <si>
    <t>BIDANG KESEKRETARIATAN</t>
  </si>
  <si>
    <t>Kesekretariatan</t>
  </si>
  <si>
    <t>Pengadaan Sarana dan Prasarana</t>
  </si>
  <si>
    <t>HR Petugas Harian BAZNAS ( 3 bulan )</t>
  </si>
  <si>
    <t xml:space="preserve">          JUMLAH PENYALURAN DANA INFAQ………….</t>
  </si>
  <si>
    <t>Rekening Telpon</t>
  </si>
  <si>
    <t xml:space="preserve">          JUMLAH PENYALURAN DANA JASA BANK………….</t>
  </si>
  <si>
    <t xml:space="preserve">Konsumsi Rapat Pleno Pengurus BAZNAS Kota Mdn Tri Wulan I </t>
  </si>
  <si>
    <t xml:space="preserve">Konsumsi Rapat Pengurus Pelaksana BAZNAS Kota Madiun </t>
  </si>
  <si>
    <t xml:space="preserve">Biaya Penerbitan Warta BAZNAS Kota Madiun Tri Wulan I </t>
  </si>
  <si>
    <t>Biaya Kurir / Pengiriman  Warta BAZNAS Kota Mdn Triwulan I</t>
  </si>
  <si>
    <t>Biaya Pembuatan Baliho BANAS Kota Madiun</t>
  </si>
  <si>
    <t xml:space="preserve">          JUMLAH PENYALURAN DANA APBD………….</t>
  </si>
  <si>
    <t>Bantuan Fakir Miskin dari BAZNAS Propinsi Jatim</t>
  </si>
  <si>
    <t>Transport Bantuan Fakir Miskin dari BAZNAS Propinsi Jatim</t>
  </si>
  <si>
    <t xml:space="preserve">          JUMLAH PENYALURAN DANA BAZNAS JATIM………….</t>
  </si>
  <si>
    <t xml:space="preserve">                          JUMLAH 1-5………………………..……………</t>
  </si>
  <si>
    <t>UNTUK PERIODE BULAN JANUARI - MARET 2020</t>
  </si>
  <si>
    <t>Bantuan Pusyar</t>
  </si>
  <si>
    <t>Pentasyarufan Melalui UPZ BAZNAS Kelurahan</t>
  </si>
  <si>
    <t>Transport Relawan dan S-3</t>
  </si>
  <si>
    <t xml:space="preserve">                          SALDO PER 31 MARET 2020…………………</t>
  </si>
  <si>
    <t>Naskah Khutbah Jum'at</t>
  </si>
  <si>
    <t>HR Pimpinan BAZNAS ( 3 bulan)</t>
  </si>
  <si>
    <t>HR Pelaksana BAZNAS ( 3 bulan)</t>
  </si>
  <si>
    <t xml:space="preserve">Biaya Administrasi Bank </t>
  </si>
  <si>
    <t>MADIUN MAKMUR</t>
  </si>
  <si>
    <t>F</t>
  </si>
  <si>
    <t>Biaya Internet (3 bulan)</t>
  </si>
  <si>
    <t>PM Rahlia</t>
  </si>
  <si>
    <t>Biaya Pembuatan Brosur</t>
  </si>
  <si>
    <t>Bantuan Kegiatan Keagamaan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</si>
</sst>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 Narrow"/>
      <family val="2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44" fontId="0" fillId="2" borderId="1" xfId="0" applyNumberFormat="1" applyFont="1" applyFill="1" applyBorder="1"/>
    <xf numFmtId="44" fontId="4" fillId="2" borderId="1" xfId="0" applyNumberFormat="1" applyFont="1" applyFill="1" applyBorder="1"/>
    <xf numFmtId="0" fontId="0" fillId="2" borderId="0" xfId="0" applyFont="1" applyFill="1" applyAlignment="1">
      <alignment horizontal="center"/>
    </xf>
    <xf numFmtId="44" fontId="0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43" fontId="0" fillId="2" borderId="1" xfId="0" applyNumberFormat="1" applyFont="1" applyFill="1" applyBorder="1"/>
    <xf numFmtId="44" fontId="3" fillId="2" borderId="1" xfId="0" applyNumberFormat="1" applyFont="1" applyFill="1" applyBorder="1"/>
    <xf numFmtId="44" fontId="3" fillId="0" borderId="1" xfId="0" applyNumberFormat="1" applyFont="1" applyBorder="1"/>
    <xf numFmtId="41" fontId="0" fillId="0" borderId="1" xfId="1" applyFont="1" applyBorder="1"/>
    <xf numFmtId="41" fontId="0" fillId="2" borderId="1" xfId="1" applyFont="1" applyFill="1" applyBorder="1"/>
    <xf numFmtId="41" fontId="4" fillId="2" borderId="1" xfId="1" applyFont="1" applyFill="1" applyBorder="1"/>
    <xf numFmtId="41" fontId="0" fillId="2" borderId="0" xfId="1" applyFont="1" applyFill="1"/>
    <xf numFmtId="41" fontId="3" fillId="2" borderId="0" xfId="1" applyFont="1" applyFill="1" applyAlignment="1">
      <alignment horizontal="left"/>
    </xf>
    <xf numFmtId="41" fontId="3" fillId="2" borderId="1" xfId="1" applyFont="1" applyFill="1" applyBorder="1"/>
    <xf numFmtId="41" fontId="6" fillId="2" borderId="1" xfId="1" applyFont="1" applyFill="1" applyBorder="1" applyAlignment="1">
      <alignment vertical="center"/>
    </xf>
    <xf numFmtId="41" fontId="3" fillId="2" borderId="1" xfId="1" applyFont="1" applyFill="1" applyBorder="1" applyAlignment="1">
      <alignment horizontal="left"/>
    </xf>
    <xf numFmtId="41" fontId="3" fillId="0" borderId="1" xfId="1" applyFont="1" applyBorder="1" applyAlignment="1">
      <alignment horizontal="left"/>
    </xf>
    <xf numFmtId="41" fontId="7" fillId="0" borderId="1" xfId="1" applyFont="1" applyBorder="1"/>
    <xf numFmtId="41" fontId="7" fillId="2" borderId="1" xfId="1" applyFont="1" applyFill="1" applyBorder="1"/>
    <xf numFmtId="44" fontId="0" fillId="0" borderId="1" xfId="0" applyNumberFormat="1" applyFont="1" applyBorder="1"/>
    <xf numFmtId="41" fontId="6" fillId="2" borderId="1" xfId="1" applyFont="1" applyFill="1" applyBorder="1"/>
    <xf numFmtId="41" fontId="0" fillId="0" borderId="0" xfId="1" applyFont="1"/>
    <xf numFmtId="44" fontId="0" fillId="0" borderId="0" xfId="0" applyNumberFormat="1"/>
    <xf numFmtId="43" fontId="8" fillId="0" borderId="0" xfId="0" applyNumberFormat="1" applyFont="1" applyBorder="1"/>
    <xf numFmtId="44" fontId="9" fillId="2" borderId="1" xfId="0" applyNumberFormat="1" applyFont="1" applyFill="1" applyBorder="1"/>
    <xf numFmtId="0" fontId="9" fillId="2" borderId="1" xfId="0" applyFont="1" applyFill="1" applyBorder="1"/>
    <xf numFmtId="44" fontId="10" fillId="2" borderId="1" xfId="0" applyNumberFormat="1" applyFont="1" applyFill="1" applyBorder="1"/>
    <xf numFmtId="43" fontId="9" fillId="2" borderId="1" xfId="0" applyNumberFormat="1" applyFont="1" applyFill="1" applyBorder="1"/>
    <xf numFmtId="43" fontId="10" fillId="2" borderId="1" xfId="0" applyNumberFormat="1" applyFont="1" applyFill="1" applyBorder="1"/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view="pageBreakPreview" topLeftCell="B1" zoomScale="106" zoomScaleNormal="100" zoomScaleSheetLayoutView="106" workbookViewId="0">
      <selection activeCell="F35" sqref="F35"/>
    </sheetView>
  </sheetViews>
  <sheetFormatPr defaultRowHeight="15" x14ac:dyDescent="0.25"/>
  <cols>
    <col min="1" max="1" width="5.140625" customWidth="1"/>
    <col min="2" max="2" width="57.5703125" customWidth="1"/>
    <col min="3" max="3" width="22.5703125" customWidth="1"/>
    <col min="5" max="5" width="17.140625" customWidth="1"/>
    <col min="7" max="7" width="11" bestFit="1" customWidth="1"/>
  </cols>
  <sheetData>
    <row r="1" spans="1:7" ht="18.75" x14ac:dyDescent="0.3">
      <c r="A1" s="40" t="s">
        <v>0</v>
      </c>
      <c r="B1" s="40"/>
      <c r="C1" s="40"/>
    </row>
    <row r="2" spans="1:7" ht="18.75" x14ac:dyDescent="0.3">
      <c r="A2" s="40" t="s">
        <v>1</v>
      </c>
      <c r="B2" s="40"/>
      <c r="C2" s="40"/>
    </row>
    <row r="3" spans="1:7" ht="18.75" x14ac:dyDescent="0.3">
      <c r="A3" s="40" t="s">
        <v>56</v>
      </c>
      <c r="B3" s="40"/>
      <c r="C3" s="40"/>
    </row>
    <row r="4" spans="1:7" ht="18.75" x14ac:dyDescent="0.3">
      <c r="A4" s="1"/>
      <c r="B4" s="1"/>
      <c r="C4" s="1"/>
    </row>
    <row r="5" spans="1:7" x14ac:dyDescent="0.25">
      <c r="A5" s="2" t="s">
        <v>2</v>
      </c>
      <c r="B5" s="3" t="s">
        <v>3</v>
      </c>
      <c r="C5" s="4"/>
    </row>
    <row r="6" spans="1:7" x14ac:dyDescent="0.25">
      <c r="A6" s="5">
        <v>1</v>
      </c>
      <c r="B6" s="19" t="s">
        <v>4</v>
      </c>
      <c r="C6" s="30">
        <v>629183210.2699995</v>
      </c>
    </row>
    <row r="7" spans="1:7" x14ac:dyDescent="0.25">
      <c r="A7" s="6">
        <v>2</v>
      </c>
      <c r="B7" s="20" t="s">
        <v>5</v>
      </c>
      <c r="C7" s="8">
        <v>184705423.22</v>
      </c>
      <c r="E7" s="33"/>
    </row>
    <row r="8" spans="1:7" x14ac:dyDescent="0.25">
      <c r="A8" s="5">
        <v>3</v>
      </c>
      <c r="B8" s="20" t="s">
        <v>6</v>
      </c>
      <c r="C8" s="8">
        <v>286476770</v>
      </c>
      <c r="E8" s="33"/>
      <c r="G8" s="34"/>
    </row>
    <row r="9" spans="1:7" x14ac:dyDescent="0.25">
      <c r="A9" s="6">
        <v>4</v>
      </c>
      <c r="B9" s="20" t="s">
        <v>7</v>
      </c>
      <c r="C9" s="8">
        <v>2529838.4000000004</v>
      </c>
    </row>
    <row r="10" spans="1:7" x14ac:dyDescent="0.25">
      <c r="A10" s="5">
        <v>5</v>
      </c>
      <c r="B10" s="20" t="s">
        <v>8</v>
      </c>
      <c r="C10" s="8">
        <v>197920000</v>
      </c>
    </row>
    <row r="11" spans="1:7" x14ac:dyDescent="0.25">
      <c r="A11" s="6">
        <v>6</v>
      </c>
      <c r="B11" s="20" t="s">
        <v>9</v>
      </c>
      <c r="C11" s="8">
        <v>20150000</v>
      </c>
    </row>
    <row r="12" spans="1:7" x14ac:dyDescent="0.25">
      <c r="A12" s="5">
        <v>7</v>
      </c>
      <c r="B12" s="20" t="s">
        <v>10</v>
      </c>
      <c r="C12" s="8">
        <v>0</v>
      </c>
    </row>
    <row r="13" spans="1:7" x14ac:dyDescent="0.25">
      <c r="A13" s="6"/>
      <c r="B13" s="21" t="s">
        <v>11</v>
      </c>
      <c r="C13" s="9">
        <f>SUM(C6:C12)</f>
        <v>1320965241.8899996</v>
      </c>
    </row>
    <row r="14" spans="1:7" x14ac:dyDescent="0.25">
      <c r="A14" s="10"/>
      <c r="B14" s="22"/>
      <c r="C14" s="11"/>
    </row>
    <row r="15" spans="1:7" x14ac:dyDescent="0.25">
      <c r="A15" s="12" t="s">
        <v>12</v>
      </c>
      <c r="B15" s="23" t="s">
        <v>13</v>
      </c>
      <c r="C15" s="10"/>
    </row>
    <row r="16" spans="1:7" x14ac:dyDescent="0.25">
      <c r="A16" s="13">
        <v>1</v>
      </c>
      <c r="B16" s="24" t="s">
        <v>5</v>
      </c>
      <c r="C16" s="7"/>
    </row>
    <row r="17" spans="1:3" x14ac:dyDescent="0.25">
      <c r="A17" s="14" t="s">
        <v>14</v>
      </c>
      <c r="B17" s="21" t="s">
        <v>15</v>
      </c>
      <c r="C17" s="15"/>
    </row>
    <row r="18" spans="1:3" x14ac:dyDescent="0.25">
      <c r="A18" s="6"/>
      <c r="B18" s="20" t="s">
        <v>16</v>
      </c>
      <c r="C18" s="8">
        <f>12700000+12500000+12500000</f>
        <v>37700000</v>
      </c>
    </row>
    <row r="19" spans="1:3" x14ac:dyDescent="0.25">
      <c r="A19" s="14" t="s">
        <v>17</v>
      </c>
      <c r="B19" s="21" t="s">
        <v>18</v>
      </c>
      <c r="C19" s="7"/>
    </row>
    <row r="20" spans="1:3" x14ac:dyDescent="0.25">
      <c r="A20" s="6"/>
      <c r="B20" s="20" t="s">
        <v>19</v>
      </c>
      <c r="C20" s="8">
        <f>750000+2400000+750000</f>
        <v>3900000</v>
      </c>
    </row>
    <row r="21" spans="1:3" x14ac:dyDescent="0.25">
      <c r="A21" s="6"/>
      <c r="B21" s="25" t="s">
        <v>20</v>
      </c>
      <c r="C21" s="8">
        <v>1400000</v>
      </c>
    </row>
    <row r="22" spans="1:3" x14ac:dyDescent="0.25">
      <c r="A22" s="13" t="s">
        <v>21</v>
      </c>
      <c r="B22" s="24" t="s">
        <v>22</v>
      </c>
      <c r="C22" s="7"/>
    </row>
    <row r="23" spans="1:3" x14ac:dyDescent="0.25">
      <c r="A23" s="6"/>
      <c r="B23" s="20" t="s">
        <v>23</v>
      </c>
      <c r="C23" s="8">
        <f>9525000+9300000+9300000</f>
        <v>28125000</v>
      </c>
    </row>
    <row r="24" spans="1:3" x14ac:dyDescent="0.25">
      <c r="A24" s="13" t="s">
        <v>24</v>
      </c>
      <c r="B24" s="24" t="s">
        <v>25</v>
      </c>
      <c r="C24" s="16">
        <v>14845000</v>
      </c>
    </row>
    <row r="25" spans="1:3" x14ac:dyDescent="0.25">
      <c r="A25" s="6"/>
      <c r="B25" s="21" t="s">
        <v>26</v>
      </c>
      <c r="C25" s="9">
        <f>SUM(C18:C24)</f>
        <v>85970000</v>
      </c>
    </row>
    <row r="26" spans="1:3" x14ac:dyDescent="0.25">
      <c r="A26" s="6"/>
      <c r="B26" s="20"/>
      <c r="C26" s="7"/>
    </row>
    <row r="27" spans="1:3" x14ac:dyDescent="0.25">
      <c r="A27" s="13">
        <v>2</v>
      </c>
      <c r="B27" s="24" t="s">
        <v>6</v>
      </c>
      <c r="C27" s="7"/>
    </row>
    <row r="28" spans="1:3" x14ac:dyDescent="0.25">
      <c r="A28" s="13" t="s">
        <v>14</v>
      </c>
      <c r="B28" s="24" t="s">
        <v>22</v>
      </c>
      <c r="C28" s="7"/>
    </row>
    <row r="29" spans="1:3" x14ac:dyDescent="0.25">
      <c r="A29" s="13"/>
      <c r="B29" s="20" t="s">
        <v>27</v>
      </c>
      <c r="C29" s="35">
        <f>1000000+1000000+1000000</f>
        <v>3000000</v>
      </c>
    </row>
    <row r="30" spans="1:3" x14ac:dyDescent="0.25">
      <c r="A30" s="6"/>
      <c r="B30" s="25" t="s">
        <v>28</v>
      </c>
      <c r="C30" s="35">
        <v>12000000</v>
      </c>
    </row>
    <row r="31" spans="1:3" x14ac:dyDescent="0.25">
      <c r="A31" s="6"/>
      <c r="B31" s="20" t="s">
        <v>29</v>
      </c>
      <c r="C31" s="35">
        <v>485000</v>
      </c>
    </row>
    <row r="32" spans="1:3" x14ac:dyDescent="0.25">
      <c r="A32" s="13" t="s">
        <v>17</v>
      </c>
      <c r="B32" s="24" t="s">
        <v>30</v>
      </c>
      <c r="C32" s="36"/>
    </row>
    <row r="33" spans="1:5" x14ac:dyDescent="0.25">
      <c r="A33" s="6"/>
      <c r="B33" s="20" t="s">
        <v>31</v>
      </c>
      <c r="C33" s="35">
        <v>1000000</v>
      </c>
      <c r="E33" s="33"/>
    </row>
    <row r="34" spans="1:5" x14ac:dyDescent="0.25">
      <c r="A34" s="6"/>
      <c r="B34" s="20" t="s">
        <v>70</v>
      </c>
      <c r="C34" s="35">
        <v>1927500</v>
      </c>
      <c r="E34" s="32"/>
    </row>
    <row r="35" spans="1:5" x14ac:dyDescent="0.25">
      <c r="A35" s="6"/>
      <c r="B35" s="20" t="s">
        <v>68</v>
      </c>
      <c r="C35" s="35">
        <f>1537500+475000</f>
        <v>2012500</v>
      </c>
      <c r="E35" s="33"/>
    </row>
    <row r="36" spans="1:5" x14ac:dyDescent="0.25">
      <c r="A36" s="13" t="s">
        <v>21</v>
      </c>
      <c r="B36" s="24" t="s">
        <v>65</v>
      </c>
      <c r="C36" s="35"/>
    </row>
    <row r="37" spans="1:5" x14ac:dyDescent="0.25">
      <c r="A37" s="6"/>
      <c r="B37" s="20" t="s">
        <v>57</v>
      </c>
      <c r="C37" s="35">
        <f>77500+67500+67500</f>
        <v>212500</v>
      </c>
    </row>
    <row r="38" spans="1:5" x14ac:dyDescent="0.25">
      <c r="A38" s="13" t="s">
        <v>24</v>
      </c>
      <c r="B38" s="24" t="s">
        <v>32</v>
      </c>
      <c r="C38" s="36"/>
    </row>
    <row r="39" spans="1:5" x14ac:dyDescent="0.25">
      <c r="A39" s="6"/>
      <c r="B39" s="20" t="s">
        <v>58</v>
      </c>
      <c r="C39" s="35">
        <v>35969880</v>
      </c>
    </row>
    <row r="40" spans="1:5" x14ac:dyDescent="0.25">
      <c r="A40" s="6"/>
      <c r="B40" s="20" t="s">
        <v>33</v>
      </c>
      <c r="C40" s="35">
        <v>23900521</v>
      </c>
    </row>
    <row r="41" spans="1:5" x14ac:dyDescent="0.25">
      <c r="A41" s="6"/>
      <c r="B41" s="20" t="s">
        <v>59</v>
      </c>
      <c r="C41" s="35">
        <v>20142280</v>
      </c>
    </row>
    <row r="42" spans="1:5" x14ac:dyDescent="0.25">
      <c r="A42" s="6"/>
      <c r="B42" s="20" t="s">
        <v>34</v>
      </c>
      <c r="C42" s="35">
        <f>1234500+250000</f>
        <v>1484500</v>
      </c>
    </row>
    <row r="43" spans="1:5" x14ac:dyDescent="0.25">
      <c r="A43" s="6"/>
      <c r="B43" s="20" t="s">
        <v>35</v>
      </c>
      <c r="C43" s="35">
        <v>11917000</v>
      </c>
    </row>
    <row r="44" spans="1:5" x14ac:dyDescent="0.25">
      <c r="A44" s="14" t="s">
        <v>38</v>
      </c>
      <c r="B44" s="21" t="s">
        <v>36</v>
      </c>
      <c r="C44" s="36"/>
    </row>
    <row r="45" spans="1:5" x14ac:dyDescent="0.25">
      <c r="A45" s="14"/>
      <c r="B45" s="31" t="s">
        <v>67</v>
      </c>
      <c r="C45" s="35">
        <f>311000+351000+347000</f>
        <v>1009000</v>
      </c>
    </row>
    <row r="46" spans="1:5" x14ac:dyDescent="0.25">
      <c r="A46" s="6"/>
      <c r="B46" s="20" t="s">
        <v>37</v>
      </c>
      <c r="C46" s="35">
        <v>227000</v>
      </c>
    </row>
    <row r="47" spans="1:5" x14ac:dyDescent="0.25">
      <c r="A47" s="13" t="s">
        <v>66</v>
      </c>
      <c r="B47" s="24" t="s">
        <v>39</v>
      </c>
      <c r="C47" s="36"/>
    </row>
    <row r="48" spans="1:5" x14ac:dyDescent="0.25">
      <c r="A48" s="6"/>
      <c r="B48" s="20" t="s">
        <v>40</v>
      </c>
      <c r="C48" s="35">
        <f>7658400-77500-347000</f>
        <v>7233900</v>
      </c>
    </row>
    <row r="49" spans="1:3" x14ac:dyDescent="0.25">
      <c r="A49" s="6"/>
      <c r="B49" s="20" t="s">
        <v>41</v>
      </c>
      <c r="C49" s="35">
        <v>9510000</v>
      </c>
    </row>
    <row r="50" spans="1:3" x14ac:dyDescent="0.25">
      <c r="A50" s="6"/>
      <c r="B50" s="20" t="s">
        <v>42</v>
      </c>
      <c r="C50" s="35">
        <v>19200000</v>
      </c>
    </row>
    <row r="51" spans="1:3" x14ac:dyDescent="0.25">
      <c r="A51" s="6"/>
      <c r="B51" s="24" t="s">
        <v>43</v>
      </c>
      <c r="C51" s="37">
        <f>SUM(C28:C50)</f>
        <v>151231581</v>
      </c>
    </row>
    <row r="52" spans="1:3" x14ac:dyDescent="0.25">
      <c r="A52" s="13">
        <v>3</v>
      </c>
      <c r="B52" s="24" t="s">
        <v>7</v>
      </c>
      <c r="C52" s="36"/>
    </row>
    <row r="53" spans="1:3" x14ac:dyDescent="0.25">
      <c r="A53" s="13"/>
      <c r="B53" s="20" t="s">
        <v>44</v>
      </c>
      <c r="C53" s="35">
        <f>206220+94531+82273</f>
        <v>383024</v>
      </c>
    </row>
    <row r="54" spans="1:3" x14ac:dyDescent="0.25">
      <c r="A54" s="6"/>
      <c r="B54" s="20" t="s">
        <v>64</v>
      </c>
      <c r="C54" s="38">
        <f>222034.19+176142.75+163277</f>
        <v>561453.93999999994</v>
      </c>
    </row>
    <row r="55" spans="1:3" x14ac:dyDescent="0.25">
      <c r="A55" s="6"/>
      <c r="B55" s="24" t="s">
        <v>45</v>
      </c>
      <c r="C55" s="39">
        <f>SUM(C53:C54)</f>
        <v>944477.94</v>
      </c>
    </row>
    <row r="56" spans="1:3" x14ac:dyDescent="0.25">
      <c r="A56" s="13">
        <v>4</v>
      </c>
      <c r="B56" s="24" t="s">
        <v>8</v>
      </c>
      <c r="C56" s="36"/>
    </row>
    <row r="57" spans="1:3" x14ac:dyDescent="0.25">
      <c r="A57" s="6"/>
      <c r="B57" s="20" t="s">
        <v>62</v>
      </c>
      <c r="C57" s="38">
        <f>4*1500000*3</f>
        <v>18000000</v>
      </c>
    </row>
    <row r="58" spans="1:3" x14ac:dyDescent="0.25">
      <c r="A58" s="6"/>
      <c r="B58" s="20" t="s">
        <v>63</v>
      </c>
      <c r="C58" s="38">
        <f>6*1500000*3</f>
        <v>27000000</v>
      </c>
    </row>
    <row r="59" spans="1:3" x14ac:dyDescent="0.25">
      <c r="A59" s="6"/>
      <c r="B59" s="28" t="s">
        <v>46</v>
      </c>
      <c r="C59" s="38">
        <v>2240000</v>
      </c>
    </row>
    <row r="60" spans="1:3" x14ac:dyDescent="0.25">
      <c r="A60" s="6"/>
      <c r="B60" s="28" t="s">
        <v>47</v>
      </c>
      <c r="C60" s="38">
        <v>1820000</v>
      </c>
    </row>
    <row r="61" spans="1:3" x14ac:dyDescent="0.25">
      <c r="A61" s="6"/>
      <c r="B61" s="28" t="s">
        <v>48</v>
      </c>
      <c r="C61" s="38">
        <v>15000000</v>
      </c>
    </row>
    <row r="62" spans="1:3" x14ac:dyDescent="0.25">
      <c r="A62" s="6"/>
      <c r="B62" s="28" t="s">
        <v>49</v>
      </c>
      <c r="C62" s="38">
        <v>4000000</v>
      </c>
    </row>
    <row r="63" spans="1:3" x14ac:dyDescent="0.25">
      <c r="A63" s="6"/>
      <c r="B63" s="28" t="s">
        <v>50</v>
      </c>
      <c r="C63" s="38">
        <v>6000000</v>
      </c>
    </row>
    <row r="64" spans="1:3" x14ac:dyDescent="0.25">
      <c r="A64" s="6"/>
      <c r="B64" s="28" t="s">
        <v>69</v>
      </c>
      <c r="C64" s="38">
        <v>2000000</v>
      </c>
    </row>
    <row r="65" spans="1:5" x14ac:dyDescent="0.25">
      <c r="A65" s="6"/>
      <c r="B65" s="29" t="s">
        <v>61</v>
      </c>
      <c r="C65" s="38">
        <v>750000</v>
      </c>
    </row>
    <row r="66" spans="1:5" x14ac:dyDescent="0.25">
      <c r="A66" s="6"/>
      <c r="B66" s="24" t="s">
        <v>51</v>
      </c>
      <c r="C66" s="39">
        <f>SUM(C57:C65)</f>
        <v>76810000</v>
      </c>
    </row>
    <row r="67" spans="1:5" x14ac:dyDescent="0.25">
      <c r="A67" s="14">
        <v>5</v>
      </c>
      <c r="B67" s="21" t="s">
        <v>9</v>
      </c>
      <c r="C67" s="36"/>
    </row>
    <row r="68" spans="1:5" x14ac:dyDescent="0.25">
      <c r="A68" s="6"/>
      <c r="B68" s="20" t="s">
        <v>52</v>
      </c>
      <c r="C68" s="8">
        <f>6900000+6400000+6400000</f>
        <v>19700000</v>
      </c>
    </row>
    <row r="69" spans="1:5" x14ac:dyDescent="0.25">
      <c r="A69" s="6"/>
      <c r="B69" s="20" t="s">
        <v>53</v>
      </c>
      <c r="C69" s="8">
        <f>300000+150000+150000</f>
        <v>600000</v>
      </c>
    </row>
    <row r="70" spans="1:5" x14ac:dyDescent="0.25">
      <c r="A70" s="6"/>
      <c r="B70" s="24" t="s">
        <v>54</v>
      </c>
      <c r="C70" s="17">
        <f>SUM(C68:C69)</f>
        <v>20300000</v>
      </c>
    </row>
    <row r="71" spans="1:5" x14ac:dyDescent="0.25">
      <c r="A71" s="7"/>
      <c r="B71" s="26" t="s">
        <v>55</v>
      </c>
      <c r="C71" s="17">
        <f>C25+C51+C55+C66+C70</f>
        <v>335256058.94</v>
      </c>
    </row>
    <row r="72" spans="1:5" x14ac:dyDescent="0.25">
      <c r="A72" s="5"/>
      <c r="B72" s="27" t="s">
        <v>60</v>
      </c>
      <c r="C72" s="18">
        <f>C13-C71</f>
        <v>985709182.94999957</v>
      </c>
      <c r="E72" s="32"/>
    </row>
    <row r="74" spans="1:5" x14ac:dyDescent="0.25">
      <c r="C74" s="32"/>
    </row>
    <row r="75" spans="1:5" x14ac:dyDescent="0.25">
      <c r="C75" s="33"/>
    </row>
  </sheetData>
  <sheetProtection algorithmName="SHA-512" hashValue="uTO0V8sEX+1YgABlAmUb8BZiyRiofOfOFgCjnfJY51TmKNBjOTNZxE/dMQhCQnn6gVClu7SPacYR/i/GnqoFOg==" saltValue="uKrGbFmtY9ezSjVXNU5ieg==" spinCount="100000" sheet="1" objects="1" scenarios="1"/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 keu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BAZ Kota</cp:lastModifiedBy>
  <dcterms:created xsi:type="dcterms:W3CDTF">2020-03-18T04:45:01Z</dcterms:created>
  <dcterms:modified xsi:type="dcterms:W3CDTF">2020-05-26T02:43:57Z</dcterms:modified>
</cp:coreProperties>
</file>